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750" windowWidth="14355" windowHeight="10080" activeTab="2"/>
  </bookViews>
  <sheets>
    <sheet name="Доходы" sheetId="1" r:id="rId1"/>
    <sheet name="Расходы" sheetId="6" r:id="rId2"/>
    <sheet name="Источники" sheetId="7" r:id="rId3"/>
    <sheet name="_params" sheetId="4" state="hidden" r:id="rId4"/>
  </sheets>
  <definedNames>
    <definedName name="_xlnm._FilterDatabase" localSheetId="0" hidden="1">Доходы!$A$23:$H$23</definedName>
    <definedName name="_xlnm._FilterDatabase" localSheetId="1" hidden="1">Расходы!$A$10:$J$389</definedName>
    <definedName name="APPT" localSheetId="0">Доходы!$A$30</definedName>
    <definedName name="APPT" localSheetId="2">Источники!$A$31</definedName>
    <definedName name="APPT" localSheetId="1">Расходы!$A$19</definedName>
    <definedName name="FILE_NAME" localSheetId="0">Доходы!$H$7</definedName>
    <definedName name="FIO" localSheetId="0">Доходы!$D$30</definedName>
    <definedName name="FIO" localSheetId="1">Расходы!$D$19</definedName>
    <definedName name="FORM_CODE" localSheetId="0">Доходы!$H$9</definedName>
    <definedName name="LAST_CELL" localSheetId="0">Доходы!$F$230</definedName>
    <definedName name="LAST_CELL" localSheetId="2">Источники!$F$29</definedName>
    <definedName name="LAST_CELL" localSheetId="1">Расходы!$F$389</definedName>
    <definedName name="PARAMS" localSheetId="0">Доходы!#REF!</definedName>
    <definedName name="PERIOD" localSheetId="0">Доходы!$H$10</definedName>
    <definedName name="RANGE_NAMES" localSheetId="0">Доходы!$H$13</definedName>
    <definedName name="RBEGIN_1" localSheetId="0">Доходы!$A$24</definedName>
    <definedName name="RBEGIN_1" localSheetId="2">Источники!$A$12</definedName>
    <definedName name="RBEGIN_1" localSheetId="1">Расходы!$A$11</definedName>
    <definedName name="REG_DATE" localSheetId="0">Доходы!$H$8</definedName>
    <definedName name="REND_1" localSheetId="0">Доходы!$A$230</definedName>
    <definedName name="REND_1" localSheetId="2">Источники!$A$29</definedName>
    <definedName name="REND_1" localSheetId="1">Расходы!$A$391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Доходы!$A$28:$D$30</definedName>
    <definedName name="SIGN" localSheetId="2">Источники!$A$31:$D$32</definedName>
    <definedName name="SIGN" localSheetId="1">Расходы!$A$18:$D$20</definedName>
    <definedName name="SRC_CODE" localSheetId="0">Доходы!$H$12</definedName>
    <definedName name="SRC_KIND" localSheetId="0">Доходы!$H$11</definedName>
    <definedName name="_xlnm.Print_Area" localSheetId="0">Доходы!$A$1:$F$230</definedName>
    <definedName name="_xlnm.Print_Area" localSheetId="2">Источники!$A$1:$F$52</definedName>
    <definedName name="_xlnm.Print_Area" localSheetId="1">Расходы!$A$1:$F$391</definedName>
  </definedNames>
  <calcPr calcId="145621"/>
</workbook>
</file>

<file path=xl/calcChain.xml><?xml version="1.0" encoding="utf-8"?>
<calcChain xmlns="http://schemas.openxmlformats.org/spreadsheetml/2006/main">
  <c r="E211" i="1" l="1"/>
  <c r="E210" i="1" s="1"/>
  <c r="E206" i="1"/>
  <c r="E174" i="1"/>
  <c r="E175" i="1"/>
  <c r="E137" i="1" l="1"/>
  <c r="E67" i="1" l="1"/>
  <c r="E206" i="6" l="1"/>
  <c r="D206" i="6"/>
  <c r="F231" i="6"/>
  <c r="E230" i="6"/>
  <c r="D230" i="6"/>
  <c r="D229" i="6" s="1"/>
  <c r="E199" i="6"/>
  <c r="E198" i="6" s="1"/>
  <c r="D199" i="6"/>
  <c r="D198" i="6" s="1"/>
  <c r="D197" i="6" s="1"/>
  <c r="E212" i="6"/>
  <c r="E211" i="6" s="1"/>
  <c r="D212" i="6"/>
  <c r="D211" i="6" s="1"/>
  <c r="F213" i="6"/>
  <c r="F199" i="6" l="1"/>
  <c r="F230" i="6"/>
  <c r="E229" i="6"/>
  <c r="F229" i="6" s="1"/>
  <c r="F212" i="6"/>
  <c r="F211" i="6"/>
  <c r="F198" i="6"/>
  <c r="E197" i="6"/>
  <c r="F197" i="6" s="1"/>
  <c r="E193" i="1"/>
  <c r="E215" i="1"/>
  <c r="E75" i="1"/>
  <c r="E99" i="1" l="1"/>
  <c r="E221" i="1" l="1"/>
  <c r="E328" i="6" l="1"/>
  <c r="D328" i="6"/>
  <c r="D327" i="6" s="1"/>
  <c r="E344" i="6"/>
  <c r="E343" i="6" s="1"/>
  <c r="D344" i="6"/>
  <c r="F345" i="6"/>
  <c r="E327" i="6" l="1"/>
  <c r="F344" i="6"/>
  <c r="D343" i="6"/>
  <c r="E150" i="6"/>
  <c r="D150" i="6"/>
  <c r="F343" i="6" l="1"/>
  <c r="E160" i="6"/>
  <c r="E159" i="6" s="1"/>
  <c r="D160" i="6"/>
  <c r="D159" i="6" s="1"/>
  <c r="F161" i="6"/>
  <c r="E26" i="6"/>
  <c r="D26" i="6"/>
  <c r="E100" i="6"/>
  <c r="D100" i="6"/>
  <c r="F102" i="6"/>
  <c r="F26" i="6" s="1"/>
  <c r="F159" i="6" l="1"/>
  <c r="F160" i="6"/>
  <c r="E152" i="1"/>
  <c r="E142" i="1"/>
  <c r="E128" i="1"/>
  <c r="E57" i="1"/>
  <c r="E170" i="1" l="1"/>
  <c r="E25" i="7"/>
  <c r="F25" i="7" s="1"/>
  <c r="E241" i="6" l="1"/>
  <c r="D241" i="6"/>
  <c r="F274" i="6"/>
  <c r="E273" i="6"/>
  <c r="E272" i="6" s="1"/>
  <c r="D273" i="6"/>
  <c r="D272" i="6" s="1"/>
  <c r="F272" i="6" l="1"/>
  <c r="F273" i="6"/>
  <c r="D27" i="6"/>
  <c r="E145" i="1" l="1"/>
  <c r="E109" i="1"/>
  <c r="E177" i="1" l="1"/>
  <c r="E124" i="1"/>
  <c r="E347" i="6" l="1"/>
  <c r="D347" i="6"/>
  <c r="D276" i="6" l="1"/>
  <c r="E276" i="6"/>
  <c r="E30" i="6"/>
  <c r="E29" i="6" s="1"/>
  <c r="D30" i="6"/>
  <c r="D29" i="6" s="1"/>
  <c r="F105" i="6"/>
  <c r="E104" i="6"/>
  <c r="D104" i="6"/>
  <c r="E36" i="6"/>
  <c r="D36" i="6"/>
  <c r="F85" i="6"/>
  <c r="E84" i="6"/>
  <c r="D84" i="6"/>
  <c r="F104" i="6" l="1"/>
  <c r="F276" i="6"/>
  <c r="F29" i="6"/>
  <c r="F30" i="6"/>
  <c r="F84" i="6"/>
  <c r="E132" i="1"/>
  <c r="E20" i="7" l="1"/>
  <c r="E17" i="7" s="1"/>
  <c r="E337" i="6"/>
  <c r="D337" i="6"/>
  <c r="F361" i="6"/>
  <c r="F358" i="6"/>
  <c r="E360" i="6"/>
  <c r="E359" i="6" s="1"/>
  <c r="D360" i="6"/>
  <c r="D359" i="6" s="1"/>
  <c r="F286" i="6"/>
  <c r="F359" i="6" l="1"/>
  <c r="F360" i="6"/>
  <c r="E219" i="1"/>
  <c r="E218" i="1" s="1"/>
  <c r="E202" i="1"/>
  <c r="E162" i="1"/>
  <c r="E79" i="1"/>
  <c r="E44" i="1"/>
  <c r="E307" i="6" l="1"/>
  <c r="D307" i="6"/>
  <c r="E370" i="6"/>
  <c r="E369" i="6" s="1"/>
  <c r="D370" i="6"/>
  <c r="D369" i="6" s="1"/>
  <c r="F376" i="6"/>
  <c r="E375" i="6"/>
  <c r="D375" i="6"/>
  <c r="F375" i="6" l="1"/>
  <c r="F369" i="6"/>
  <c r="F370" i="6"/>
  <c r="D88" i="6"/>
  <c r="D39" i="6" s="1"/>
  <c r="F89" i="6" l="1"/>
  <c r="D87" i="6"/>
  <c r="E88" i="6"/>
  <c r="E62" i="1"/>
  <c r="E186" i="1"/>
  <c r="E189" i="1"/>
  <c r="E195" i="1"/>
  <c r="E191" i="1"/>
  <c r="E120" i="1"/>
  <c r="E119" i="1" s="1"/>
  <c r="E95" i="1"/>
  <c r="E140" i="1"/>
  <c r="E135" i="1"/>
  <c r="E188" i="1" l="1"/>
  <c r="E87" i="6"/>
  <c r="F87" i="6" s="1"/>
  <c r="E39" i="6"/>
  <c r="F88" i="6"/>
  <c r="F39" i="6" l="1"/>
  <c r="E42" i="1"/>
  <c r="E166" i="1" l="1"/>
  <c r="E165" i="1" s="1"/>
  <c r="E159" i="1"/>
  <c r="E148" i="1"/>
  <c r="E29" i="1"/>
  <c r="E32" i="1"/>
  <c r="E35" i="1"/>
  <c r="E40" i="1"/>
  <c r="E47" i="1"/>
  <c r="E54" i="1"/>
  <c r="E60" i="1"/>
  <c r="E64" i="1"/>
  <c r="E70" i="1"/>
  <c r="E72" i="1"/>
  <c r="E92" i="1"/>
  <c r="E85" i="1"/>
  <c r="E84" i="1" s="1"/>
  <c r="E83" i="1" s="1"/>
  <c r="E82" i="1" s="1"/>
  <c r="E52" i="1" l="1"/>
  <c r="E225" i="1"/>
  <c r="E303" i="6" l="1"/>
  <c r="D303" i="6"/>
  <c r="E312" i="6"/>
  <c r="E246" i="6"/>
  <c r="D246" i="6"/>
  <c r="E285" i="6"/>
  <c r="D285" i="6"/>
  <c r="E205" i="6"/>
  <c r="E204" i="6" s="1"/>
  <c r="D205" i="6"/>
  <c r="D204" i="6" s="1"/>
  <c r="E181" i="6"/>
  <c r="D181" i="6"/>
  <c r="F285" i="6" l="1"/>
  <c r="F337" i="6"/>
  <c r="F204" i="6"/>
  <c r="F206" i="6"/>
  <c r="F205" i="6"/>
  <c r="F181" i="6"/>
  <c r="E35" i="6" l="1"/>
  <c r="D35" i="6"/>
  <c r="E107" i="6"/>
  <c r="D107" i="6"/>
  <c r="E40" i="7" l="1"/>
  <c r="E39" i="7" s="1"/>
  <c r="E38" i="7" s="1"/>
  <c r="E37" i="7" s="1"/>
  <c r="D40" i="7"/>
  <c r="D39" i="7" s="1"/>
  <c r="D37" i="7" s="1"/>
  <c r="E35" i="7"/>
  <c r="E34" i="7" s="1"/>
  <c r="D35" i="7"/>
  <c r="D34" i="7" s="1"/>
  <c r="D32" i="7" s="1"/>
  <c r="D30" i="7"/>
  <c r="F27" i="7"/>
  <c r="F26" i="7"/>
  <c r="D24" i="7"/>
  <c r="D23" i="7" s="1"/>
  <c r="D22" i="7" s="1"/>
  <c r="F21" i="7"/>
  <c r="D20" i="7"/>
  <c r="F20" i="7" s="1"/>
  <c r="F19" i="7"/>
  <c r="F18" i="7" s="1"/>
  <c r="E18" i="7"/>
  <c r="D18" i="7"/>
  <c r="D17" i="7" s="1"/>
  <c r="D15" i="7" l="1"/>
  <c r="E33" i="7"/>
  <c r="E32" i="7" s="1"/>
  <c r="E31" i="7" s="1"/>
  <c r="E30" i="7" s="1"/>
  <c r="E24" i="7"/>
  <c r="E23" i="7" s="1"/>
  <c r="E250" i="6"/>
  <c r="D250" i="6"/>
  <c r="E289" i="6"/>
  <c r="D289" i="6"/>
  <c r="F290" i="6"/>
  <c r="E149" i="6"/>
  <c r="D149" i="6"/>
  <c r="E157" i="6"/>
  <c r="D157" i="6"/>
  <c r="E156" i="6"/>
  <c r="D156" i="6"/>
  <c r="E176" i="6"/>
  <c r="D176" i="6"/>
  <c r="F178" i="6"/>
  <c r="E172" i="6"/>
  <c r="D172" i="6"/>
  <c r="F173" i="6"/>
  <c r="E145" i="6"/>
  <c r="D145" i="6"/>
  <c r="E167" i="6"/>
  <c r="D167" i="6"/>
  <c r="F169" i="6"/>
  <c r="F168" i="6"/>
  <c r="E117" i="6"/>
  <c r="D117" i="6"/>
  <c r="F140" i="6"/>
  <c r="F137" i="6"/>
  <c r="E139" i="6"/>
  <c r="E138" i="6" s="1"/>
  <c r="D139" i="6"/>
  <c r="E113" i="6"/>
  <c r="D113" i="6"/>
  <c r="E120" i="6"/>
  <c r="D120" i="6"/>
  <c r="F122" i="6"/>
  <c r="F121" i="6"/>
  <c r="E33" i="6"/>
  <c r="D33" i="6"/>
  <c r="F83" i="6"/>
  <c r="E82" i="6"/>
  <c r="D82" i="6"/>
  <c r="E21" i="6"/>
  <c r="D21" i="6"/>
  <c r="E48" i="6"/>
  <c r="E47" i="6" s="1"/>
  <c r="D48" i="6"/>
  <c r="F49" i="6"/>
  <c r="F52" i="6"/>
  <c r="E81" i="6"/>
  <c r="F17" i="7" l="1"/>
  <c r="F31" i="7"/>
  <c r="F24" i="7"/>
  <c r="F289" i="6"/>
  <c r="F139" i="6"/>
  <c r="F120" i="6"/>
  <c r="D138" i="6"/>
  <c r="F138" i="6" s="1"/>
  <c r="F48" i="6"/>
  <c r="F156" i="6"/>
  <c r="F145" i="6"/>
  <c r="F82" i="6"/>
  <c r="E22" i="7"/>
  <c r="F23" i="7"/>
  <c r="D13" i="7"/>
  <c r="F30" i="7"/>
  <c r="F157" i="6"/>
  <c r="F172" i="6"/>
  <c r="F149" i="6"/>
  <c r="D47" i="6"/>
  <c r="E229" i="1"/>
  <c r="E228" i="1" s="1"/>
  <c r="F47" i="6" l="1"/>
  <c r="E15" i="7"/>
  <c r="E13" i="7" s="1"/>
  <c r="F22" i="7"/>
  <c r="F13" i="7" l="1"/>
  <c r="F15" i="7"/>
  <c r="E196" i="6" l="1"/>
  <c r="D196" i="6"/>
  <c r="E227" i="6"/>
  <c r="E195" i="6" s="1"/>
  <c r="D227" i="6"/>
  <c r="F228" i="6"/>
  <c r="F196" i="6" l="1"/>
  <c r="F227" i="6"/>
  <c r="D195" i="6"/>
  <c r="F195" i="6" s="1"/>
  <c r="E300" i="6" l="1"/>
  <c r="D300" i="6"/>
  <c r="E193" i="6"/>
  <c r="D193" i="6"/>
  <c r="F270" i="6" l="1"/>
  <c r="F177" i="6" l="1"/>
  <c r="D175" i="6" l="1"/>
  <c r="D155" i="6"/>
  <c r="E175" i="6"/>
  <c r="E155" i="6"/>
  <c r="F176" i="6"/>
  <c r="E157" i="1"/>
  <c r="F175" i="6" l="1"/>
  <c r="F155" i="6"/>
  <c r="E319" i="6" l="1"/>
  <c r="D319" i="6"/>
  <c r="F321" i="6"/>
  <c r="F300" i="6" s="1"/>
  <c r="F320" i="6"/>
  <c r="D284" i="6"/>
  <c r="D258" i="6"/>
  <c r="E112" i="6" l="1"/>
  <c r="E18" i="6" l="1"/>
  <c r="E144" i="6" l="1"/>
  <c r="D144" i="6"/>
  <c r="E146" i="6"/>
  <c r="D146" i="6"/>
  <c r="F170" i="6"/>
  <c r="F146" i="6" s="1"/>
  <c r="E166" i="6"/>
  <c r="F144" i="6"/>
  <c r="D112" i="6"/>
  <c r="E143" i="6" l="1"/>
  <c r="E142" i="6" s="1"/>
  <c r="F143" i="6"/>
  <c r="D143" i="6"/>
  <c r="D142" i="6" s="1"/>
  <c r="F167" i="6"/>
  <c r="D166" i="6"/>
  <c r="E213" i="1"/>
  <c r="E204" i="1"/>
  <c r="E199" i="1"/>
  <c r="E123" i="1"/>
  <c r="F142" i="6" l="1"/>
  <c r="F166" i="6"/>
  <c r="E94" i="1"/>
  <c r="E38" i="1" l="1"/>
  <c r="E28" i="1" s="1"/>
  <c r="E106" i="1" l="1"/>
  <c r="E105" i="1" s="1"/>
  <c r="E116" i="6"/>
  <c r="E115" i="6" s="1"/>
  <c r="D116" i="6"/>
  <c r="D115" i="6" s="1"/>
  <c r="F116" i="6" l="1"/>
  <c r="E331" i="6"/>
  <c r="E299" i="6"/>
  <c r="D299" i="6"/>
  <c r="D318" i="6"/>
  <c r="E318" i="6"/>
  <c r="F299" i="6"/>
  <c r="E209" i="6"/>
  <c r="F186" i="6"/>
  <c r="D298" i="6" l="1"/>
  <c r="D297" i="6" s="1"/>
  <c r="F298" i="6"/>
  <c r="F297" i="6" s="1"/>
  <c r="E298" i="6"/>
  <c r="E297" i="6" s="1"/>
  <c r="F318" i="6"/>
  <c r="F319" i="6"/>
  <c r="E161" i="1" l="1"/>
  <c r="D368" i="6" l="1"/>
  <c r="E351" i="6"/>
  <c r="E350" i="6" s="1"/>
  <c r="E349" i="6" s="1"/>
  <c r="F216" i="6"/>
  <c r="E215" i="6"/>
  <c r="D215" i="6"/>
  <c r="E124" i="6"/>
  <c r="E123" i="6" s="1"/>
  <c r="D124" i="6"/>
  <c r="F125" i="6"/>
  <c r="E214" i="6" l="1"/>
  <c r="F215" i="6"/>
  <c r="D214" i="6"/>
  <c r="F214" i="6" l="1"/>
  <c r="E333" i="6" l="1"/>
  <c r="E332" i="6" s="1"/>
  <c r="D315" i="6"/>
  <c r="F66" i="6"/>
  <c r="F389" i="6"/>
  <c r="E388" i="6"/>
  <c r="D388" i="6"/>
  <c r="D387" i="6" s="1"/>
  <c r="F383" i="6"/>
  <c r="F382" i="6" s="1"/>
  <c r="E382" i="6"/>
  <c r="E381" i="6" s="1"/>
  <c r="D382" i="6"/>
  <c r="D381" i="6" s="1"/>
  <c r="F380" i="6"/>
  <c r="E379" i="6"/>
  <c r="E378" i="6" s="1"/>
  <c r="D379" i="6"/>
  <c r="F374" i="6"/>
  <c r="E373" i="6"/>
  <c r="D373" i="6"/>
  <c r="D372" i="6" s="1"/>
  <c r="D371" i="6" s="1"/>
  <c r="E368" i="6"/>
  <c r="E365" i="6"/>
  <c r="E364" i="6" s="1"/>
  <c r="E363" i="6" s="1"/>
  <c r="D365" i="6"/>
  <c r="D364" i="6" s="1"/>
  <c r="E357" i="6"/>
  <c r="D357" i="6"/>
  <c r="F356" i="6"/>
  <c r="E355" i="6"/>
  <c r="E354" i="6" s="1"/>
  <c r="D355" i="6"/>
  <c r="D354" i="6" s="1"/>
  <c r="F352" i="6"/>
  <c r="D351" i="6"/>
  <c r="F351" i="6" s="1"/>
  <c r="F348" i="6"/>
  <c r="F333" i="6" s="1"/>
  <c r="E346" i="6"/>
  <c r="E342" i="6" s="1"/>
  <c r="D346" i="6"/>
  <c r="D342" i="6" s="1"/>
  <c r="F341" i="6"/>
  <c r="E340" i="6"/>
  <c r="D340" i="6"/>
  <c r="D339" i="6" s="1"/>
  <c r="D338" i="6" s="1"/>
  <c r="E336" i="6"/>
  <c r="E335" i="6" s="1"/>
  <c r="D336" i="6"/>
  <c r="E334" i="6"/>
  <c r="D334" i="6"/>
  <c r="D333" i="6"/>
  <c r="D332" i="6" s="1"/>
  <c r="D331" i="6"/>
  <c r="D330" i="6" s="1"/>
  <c r="E330" i="6"/>
  <c r="E326" i="6"/>
  <c r="F324" i="6"/>
  <c r="E323" i="6"/>
  <c r="E322" i="6" s="1"/>
  <c r="E317" i="6" s="1"/>
  <c r="D323" i="6"/>
  <c r="D322" i="6" s="1"/>
  <c r="D317" i="6" s="1"/>
  <c r="F316" i="6"/>
  <c r="E315" i="6"/>
  <c r="F314" i="6"/>
  <c r="F313" i="6"/>
  <c r="D312" i="6"/>
  <c r="E309" i="6"/>
  <c r="E308" i="6" s="1"/>
  <c r="D309" i="6"/>
  <c r="D308" i="6" s="1"/>
  <c r="E306" i="6"/>
  <c r="D306" i="6"/>
  <c r="E302" i="6"/>
  <c r="E301" i="6" s="1"/>
  <c r="D302" i="6"/>
  <c r="F295" i="6"/>
  <c r="E294" i="6"/>
  <c r="D294" i="6"/>
  <c r="D293" i="6" s="1"/>
  <c r="E293" i="6"/>
  <c r="F292" i="6"/>
  <c r="E291" i="6"/>
  <c r="E288" i="6" s="1"/>
  <c r="D291" i="6"/>
  <c r="D288" i="6" s="1"/>
  <c r="F287" i="6"/>
  <c r="E284" i="6"/>
  <c r="F283" i="6"/>
  <c r="F282" i="6"/>
  <c r="F281" i="6"/>
  <c r="E280" i="6"/>
  <c r="D280" i="6"/>
  <c r="D279" i="6" s="1"/>
  <c r="F277" i="6"/>
  <c r="E275" i="6"/>
  <c r="E271" i="6" s="1"/>
  <c r="D275" i="6"/>
  <c r="D271" i="6" s="1"/>
  <c r="F269" i="6"/>
  <c r="E268" i="6"/>
  <c r="E267" i="6" s="1"/>
  <c r="E266" i="6" s="1"/>
  <c r="D268" i="6"/>
  <c r="F265" i="6"/>
  <c r="F264" i="6"/>
  <c r="E263" i="6"/>
  <c r="D263" i="6"/>
  <c r="D262" i="6" s="1"/>
  <c r="D261" i="6" s="1"/>
  <c r="F260" i="6"/>
  <c r="F259" i="6"/>
  <c r="E258" i="6"/>
  <c r="E257" i="6" s="1"/>
  <c r="E256" i="6" s="1"/>
  <c r="D257" i="6"/>
  <c r="D256" i="6" s="1"/>
  <c r="E255" i="6"/>
  <c r="D255" i="6"/>
  <c r="D254" i="6" s="1"/>
  <c r="D253" i="6" s="1"/>
  <c r="E252" i="6"/>
  <c r="E251" i="6" s="1"/>
  <c r="D252" i="6"/>
  <c r="D251" i="6" s="1"/>
  <c r="E249" i="6"/>
  <c r="D249" i="6"/>
  <c r="E245" i="6"/>
  <c r="E244" i="6" s="1"/>
  <c r="D245" i="6"/>
  <c r="D244" i="6" s="1"/>
  <c r="E242" i="6"/>
  <c r="D242" i="6"/>
  <c r="E240" i="6"/>
  <c r="D240" i="6"/>
  <c r="F236" i="6"/>
  <c r="F235" i="6"/>
  <c r="E234" i="6"/>
  <c r="E233" i="6" s="1"/>
  <c r="E232" i="6" s="1"/>
  <c r="D234" i="6"/>
  <c r="F226" i="6"/>
  <c r="F225" i="6"/>
  <c r="E224" i="6"/>
  <c r="E223" i="6" s="1"/>
  <c r="E222" i="6" s="1"/>
  <c r="D224" i="6"/>
  <c r="D223" i="6" s="1"/>
  <c r="D222" i="6" s="1"/>
  <c r="F221" i="6"/>
  <c r="F220" i="6"/>
  <c r="E219" i="6"/>
  <c r="E218" i="6" s="1"/>
  <c r="E217" i="6" s="1"/>
  <c r="D219" i="6"/>
  <c r="D218" i="6" s="1"/>
  <c r="D217" i="6" s="1"/>
  <c r="F210" i="6"/>
  <c r="E208" i="6"/>
  <c r="E207" i="6" s="1"/>
  <c r="D209" i="6"/>
  <c r="D208" i="6" s="1"/>
  <c r="E203" i="6"/>
  <c r="D203" i="6"/>
  <c r="E202" i="6"/>
  <c r="D202" i="6"/>
  <c r="E194" i="6"/>
  <c r="D194" i="6"/>
  <c r="F189" i="6"/>
  <c r="E188" i="6"/>
  <c r="D188" i="6"/>
  <c r="D187" i="6" s="1"/>
  <c r="E185" i="6"/>
  <c r="E148" i="6" s="1"/>
  <c r="D185" i="6"/>
  <c r="D148" i="6" s="1"/>
  <c r="F182" i="6"/>
  <c r="E180" i="6"/>
  <c r="D180" i="6"/>
  <c r="F174" i="6"/>
  <c r="F164" i="6"/>
  <c r="E163" i="6"/>
  <c r="E162" i="6" s="1"/>
  <c r="E158" i="6" s="1"/>
  <c r="D163" i="6"/>
  <c r="E154" i="6"/>
  <c r="D154" i="6"/>
  <c r="E153" i="6"/>
  <c r="D153" i="6"/>
  <c r="E136" i="6"/>
  <c r="E135" i="6" s="1"/>
  <c r="E134" i="6" s="1"/>
  <c r="D136" i="6"/>
  <c r="F133" i="6"/>
  <c r="E132" i="6"/>
  <c r="D132" i="6"/>
  <c r="F130" i="6"/>
  <c r="E129" i="6"/>
  <c r="E128" i="6" s="1"/>
  <c r="D129" i="6"/>
  <c r="F126" i="6"/>
  <c r="D123" i="6"/>
  <c r="E119" i="6"/>
  <c r="D119" i="6"/>
  <c r="F108" i="6"/>
  <c r="D106" i="6"/>
  <c r="F103" i="6"/>
  <c r="F101" i="6"/>
  <c r="D99" i="6"/>
  <c r="F98" i="6"/>
  <c r="F97" i="6"/>
  <c r="F96" i="6"/>
  <c r="E95" i="6"/>
  <c r="E94" i="6" s="1"/>
  <c r="D95" i="6"/>
  <c r="D94" i="6" s="1"/>
  <c r="F92" i="6"/>
  <c r="D91" i="6"/>
  <c r="F91" i="6" s="1"/>
  <c r="F86" i="6"/>
  <c r="F80" i="6"/>
  <c r="F79" i="6"/>
  <c r="E78" i="6"/>
  <c r="E77" i="6" s="1"/>
  <c r="D78" i="6"/>
  <c r="D77" i="6" s="1"/>
  <c r="F76" i="6"/>
  <c r="F75" i="6"/>
  <c r="F74" i="6"/>
  <c r="E73" i="6"/>
  <c r="E72" i="6" s="1"/>
  <c r="D73" i="6"/>
  <c r="D72" i="6" s="1"/>
  <c r="F70" i="6"/>
  <c r="F69" i="6"/>
  <c r="F68" i="6"/>
  <c r="E67" i="6"/>
  <c r="D67" i="6"/>
  <c r="E65" i="6"/>
  <c r="D65" i="6"/>
  <c r="F63" i="6"/>
  <c r="F28" i="6" s="1"/>
  <c r="F62" i="6"/>
  <c r="F61" i="6"/>
  <c r="E60" i="6"/>
  <c r="E59" i="6" s="1"/>
  <c r="D60" i="6"/>
  <c r="D59" i="6" s="1"/>
  <c r="F58" i="6"/>
  <c r="F57" i="6"/>
  <c r="F56" i="6"/>
  <c r="E55" i="6"/>
  <c r="D55" i="6"/>
  <c r="D54" i="6" s="1"/>
  <c r="E51" i="6"/>
  <c r="E50" i="6" s="1"/>
  <c r="E46" i="6" s="1"/>
  <c r="D51" i="6"/>
  <c r="D50" i="6" s="1"/>
  <c r="D46" i="6" s="1"/>
  <c r="F45" i="6"/>
  <c r="F44" i="6"/>
  <c r="F43" i="6"/>
  <c r="E42" i="6"/>
  <c r="E41" i="6" s="1"/>
  <c r="E40" i="6" s="1"/>
  <c r="D42" i="6"/>
  <c r="D41" i="6" s="1"/>
  <c r="D40" i="6" s="1"/>
  <c r="D38" i="6"/>
  <c r="F38" i="6" s="1"/>
  <c r="E37" i="6"/>
  <c r="D37" i="6"/>
  <c r="E32" i="6"/>
  <c r="D32" i="6"/>
  <c r="E28" i="6"/>
  <c r="D28" i="6"/>
  <c r="E27" i="6"/>
  <c r="E25" i="6"/>
  <c r="D25" i="6"/>
  <c r="E22" i="6"/>
  <c r="D22" i="6"/>
  <c r="E20" i="6"/>
  <c r="D20" i="6"/>
  <c r="D18" i="6"/>
  <c r="E17" i="6"/>
  <c r="D17" i="6"/>
  <c r="E16" i="6"/>
  <c r="D16" i="6"/>
  <c r="F208" i="6" l="1"/>
  <c r="D207" i="6"/>
  <c r="D24" i="6"/>
  <c r="D23" i="6" s="1"/>
  <c r="E24" i="6"/>
  <c r="E23" i="6" s="1"/>
  <c r="E179" i="6"/>
  <c r="F100" i="6"/>
  <c r="F275" i="6"/>
  <c r="D353" i="6"/>
  <c r="D93" i="6"/>
  <c r="E353" i="6"/>
  <c r="E367" i="6"/>
  <c r="E366" i="6" s="1"/>
  <c r="E362" i="6" s="1"/>
  <c r="F368" i="6"/>
  <c r="D311" i="6"/>
  <c r="D310" i="6" s="1"/>
  <c r="D184" i="6"/>
  <c r="D183" i="6" s="1"/>
  <c r="E377" i="6"/>
  <c r="E329" i="6"/>
  <c r="F288" i="6"/>
  <c r="D81" i="6"/>
  <c r="F81" i="6" s="1"/>
  <c r="F381" i="6"/>
  <c r="D386" i="6"/>
  <c r="D385" i="6" s="1"/>
  <c r="D384" i="6" s="1"/>
  <c r="F193" i="6"/>
  <c r="D191" i="6"/>
  <c r="F129" i="6"/>
  <c r="F244" i="6"/>
  <c r="F256" i="6"/>
  <c r="F293" i="6"/>
  <c r="F328" i="6"/>
  <c r="F306" i="6"/>
  <c r="D152" i="6"/>
  <c r="D151" i="6" s="1"/>
  <c r="E311" i="6"/>
  <c r="E310" i="6" s="1"/>
  <c r="E131" i="6"/>
  <c r="E127" i="6" s="1"/>
  <c r="E114" i="6"/>
  <c r="F357" i="6"/>
  <c r="F315" i="6"/>
  <c r="F202" i="6"/>
  <c r="F294" i="6"/>
  <c r="F16" i="6"/>
  <c r="D64" i="6"/>
  <c r="D53" i="6" s="1"/>
  <c r="F185" i="6"/>
  <c r="F203" i="6"/>
  <c r="F37" i="6"/>
  <c r="F50" i="6"/>
  <c r="F119" i="6"/>
  <c r="E184" i="6"/>
  <c r="F379" i="6"/>
  <c r="F355" i="6"/>
  <c r="F153" i="6"/>
  <c r="D201" i="6"/>
  <c r="D200" i="6" s="1"/>
  <c r="D243" i="6"/>
  <c r="D350" i="6"/>
  <c r="D349" i="6" s="1"/>
  <c r="F388" i="6"/>
  <c r="F35" i="6"/>
  <c r="F291" i="6"/>
  <c r="F336" i="6"/>
  <c r="D90" i="6"/>
  <c r="F90" i="6" s="1"/>
  <c r="F112" i="6"/>
  <c r="F317" i="6"/>
  <c r="D326" i="6"/>
  <c r="F326" i="6" s="1"/>
  <c r="D378" i="6"/>
  <c r="F378" i="6" s="1"/>
  <c r="F36" i="6"/>
  <c r="F113" i="6"/>
  <c r="D128" i="6"/>
  <c r="F128" i="6" s="1"/>
  <c r="F308" i="6"/>
  <c r="F373" i="6"/>
  <c r="F194" i="6"/>
  <c r="E111" i="6"/>
  <c r="E110" i="6" s="1"/>
  <c r="D171" i="6"/>
  <c r="F124" i="6"/>
  <c r="D118" i="6"/>
  <c r="F18" i="6"/>
  <c r="F252" i="6"/>
  <c r="E34" i="6"/>
  <c r="E31" i="6" s="1"/>
  <c r="F22" i="6"/>
  <c r="F73" i="6"/>
  <c r="E64" i="6"/>
  <c r="E19" i="6"/>
  <c r="F347" i="6"/>
  <c r="F342" i="6"/>
  <c r="F323" i="6"/>
  <c r="E305" i="6"/>
  <c r="E304" i="6" s="1"/>
  <c r="F307" i="6"/>
  <c r="D305" i="6"/>
  <c r="D304" i="6" s="1"/>
  <c r="F312" i="6"/>
  <c r="F17" i="6"/>
  <c r="F271" i="6"/>
  <c r="E239" i="6"/>
  <c r="E238" i="6" s="1"/>
  <c r="F241" i="6"/>
  <c r="E15" i="6"/>
  <c r="E171" i="6"/>
  <c r="F302" i="6"/>
  <c r="F251" i="6"/>
  <c r="E243" i="6"/>
  <c r="F246" i="6"/>
  <c r="F245" i="6"/>
  <c r="F242" i="6"/>
  <c r="F240" i="6"/>
  <c r="F249" i="6"/>
  <c r="E248" i="6"/>
  <c r="E247" i="6" s="1"/>
  <c r="F250" i="6"/>
  <c r="D248" i="6"/>
  <c r="D247" i="6" s="1"/>
  <c r="F258" i="6"/>
  <c r="F223" i="6"/>
  <c r="D192" i="6"/>
  <c r="F219" i="6"/>
  <c r="F217" i="6"/>
  <c r="E192" i="6"/>
  <c r="F209" i="6"/>
  <c r="F180" i="6"/>
  <c r="F78" i="6"/>
  <c r="E71" i="6"/>
  <c r="F67" i="6"/>
  <c r="F59" i="6"/>
  <c r="D19" i="6"/>
  <c r="F55" i="6"/>
  <c r="E54" i="6"/>
  <c r="F42" i="6"/>
  <c r="F40" i="6"/>
  <c r="D34" i="6"/>
  <c r="D31" i="6" s="1"/>
  <c r="F107" i="6"/>
  <c r="E106" i="6"/>
  <c r="F106" i="6" s="1"/>
  <c r="F32" i="6"/>
  <c r="F41" i="6"/>
  <c r="F46" i="6"/>
  <c r="F94" i="6"/>
  <c r="F20" i="6"/>
  <c r="F51" i="6"/>
  <c r="F77" i="6"/>
  <c r="E99" i="6"/>
  <c r="F99" i="6" s="1"/>
  <c r="F117" i="6"/>
  <c r="F188" i="6"/>
  <c r="E187" i="6"/>
  <c r="F187" i="6" s="1"/>
  <c r="E152" i="6"/>
  <c r="E151" i="6" s="1"/>
  <c r="D15" i="6"/>
  <c r="F21" i="6"/>
  <c r="F25" i="6"/>
  <c r="F27" i="6"/>
  <c r="F33" i="6"/>
  <c r="F60" i="6"/>
  <c r="F65" i="6"/>
  <c r="F72" i="6"/>
  <c r="F95" i="6"/>
  <c r="D131" i="6"/>
  <c r="F132" i="6"/>
  <c r="D135" i="6"/>
  <c r="D134" i="6" s="1"/>
  <c r="D111" i="6"/>
  <c r="F136" i="6"/>
  <c r="D162" i="6"/>
  <c r="D158" i="6" s="1"/>
  <c r="F158" i="6" s="1"/>
  <c r="F163" i="6"/>
  <c r="D233" i="6"/>
  <c r="F234" i="6"/>
  <c r="D267" i="6"/>
  <c r="F268" i="6"/>
  <c r="F284" i="6"/>
  <c r="F303" i="6"/>
  <c r="F123" i="6"/>
  <c r="F150" i="6"/>
  <c r="F154" i="6"/>
  <c r="D179" i="6"/>
  <c r="F222" i="6"/>
  <c r="F280" i="6"/>
  <c r="E279" i="6"/>
  <c r="E278" i="6" s="1"/>
  <c r="F330" i="6"/>
  <c r="F334" i="6"/>
  <c r="F340" i="6"/>
  <c r="E339" i="6"/>
  <c r="E338" i="6" s="1"/>
  <c r="F346" i="6"/>
  <c r="F365" i="6"/>
  <c r="D367" i="6"/>
  <c r="E201" i="6"/>
  <c r="E200" i="6" s="1"/>
  <c r="E191" i="6"/>
  <c r="F218" i="6"/>
  <c r="F224" i="6"/>
  <c r="D239" i="6"/>
  <c r="F255" i="6"/>
  <c r="E254" i="6"/>
  <c r="E253" i="6" s="1"/>
  <c r="F257" i="6"/>
  <c r="D301" i="6"/>
  <c r="F322" i="6"/>
  <c r="F331" i="6"/>
  <c r="D335" i="6"/>
  <c r="F335" i="6" s="1"/>
  <c r="F354" i="6"/>
  <c r="F263" i="6"/>
  <c r="E262" i="6"/>
  <c r="F309" i="6"/>
  <c r="D363" i="6"/>
  <c r="F364" i="6"/>
  <c r="E372" i="6"/>
  <c r="E371" i="6" s="1"/>
  <c r="E387" i="6"/>
  <c r="D190" i="6" l="1"/>
  <c r="E190" i="6"/>
  <c r="E147" i="6"/>
  <c r="E141" i="6" s="1"/>
  <c r="D147" i="6"/>
  <c r="F179" i="6"/>
  <c r="F24" i="6"/>
  <c r="F31" i="6"/>
  <c r="E93" i="6"/>
  <c r="F93" i="6" s="1"/>
  <c r="F363" i="6"/>
  <c r="F310" i="6"/>
  <c r="E165" i="6"/>
  <c r="D165" i="6"/>
  <c r="D325" i="6"/>
  <c r="F353" i="6"/>
  <c r="F131" i="6"/>
  <c r="F311" i="6"/>
  <c r="D296" i="6"/>
  <c r="E183" i="6"/>
  <c r="F183" i="6" s="1"/>
  <c r="F338" i="6"/>
  <c r="E325" i="6"/>
  <c r="F327" i="6"/>
  <c r="F200" i="6"/>
  <c r="D377" i="6"/>
  <c r="F377" i="6" s="1"/>
  <c r="D127" i="6"/>
  <c r="F127" i="6" s="1"/>
  <c r="F339" i="6"/>
  <c r="F184" i="6"/>
  <c r="F349" i="6"/>
  <c r="F350" i="6"/>
  <c r="E53" i="6"/>
  <c r="F53" i="6" s="1"/>
  <c r="F243" i="6"/>
  <c r="F64" i="6"/>
  <c r="F192" i="6"/>
  <c r="F305" i="6"/>
  <c r="E296" i="6"/>
  <c r="F34" i="6"/>
  <c r="F19" i="6"/>
  <c r="E14" i="6"/>
  <c r="E13" i="6" s="1"/>
  <c r="F148" i="6"/>
  <c r="F304" i="6"/>
  <c r="F171" i="6"/>
  <c r="E237" i="6"/>
  <c r="D278" i="6"/>
  <c r="F278" i="6" s="1"/>
  <c r="F247" i="6"/>
  <c r="F248" i="6"/>
  <c r="F201" i="6"/>
  <c r="F23" i="6"/>
  <c r="F54" i="6"/>
  <c r="F301" i="6"/>
  <c r="F239" i="6"/>
  <c r="D238" i="6"/>
  <c r="F367" i="6"/>
  <c r="D366" i="6"/>
  <c r="D362" i="6" s="1"/>
  <c r="F233" i="6"/>
  <c r="D232" i="6"/>
  <c r="F232" i="6" s="1"/>
  <c r="D114" i="6"/>
  <c r="F114" i="6" s="1"/>
  <c r="F115" i="6"/>
  <c r="F253" i="6"/>
  <c r="F254" i="6"/>
  <c r="F207" i="6"/>
  <c r="F267" i="6"/>
  <c r="D266" i="6"/>
  <c r="F266" i="6" s="1"/>
  <c r="F111" i="6"/>
  <c r="D110" i="6"/>
  <c r="F110" i="6" s="1"/>
  <c r="F279" i="6"/>
  <c r="E118" i="6"/>
  <c r="E386" i="6"/>
  <c r="F387" i="6"/>
  <c r="F191" i="6"/>
  <c r="F152" i="6"/>
  <c r="F151" i="6" s="1"/>
  <c r="F135" i="6"/>
  <c r="F371" i="6"/>
  <c r="F372" i="6"/>
  <c r="E261" i="6"/>
  <c r="F261" i="6" s="1"/>
  <c r="F262" i="6"/>
  <c r="F332" i="6"/>
  <c r="D329" i="6"/>
  <c r="F162" i="6"/>
  <c r="F15" i="6"/>
  <c r="D14" i="6"/>
  <c r="D13" i="6" s="1"/>
  <c r="D71" i="6"/>
  <c r="F71" i="6" s="1"/>
  <c r="F296" i="6" l="1"/>
  <c r="F190" i="6"/>
  <c r="F165" i="6"/>
  <c r="F13" i="6"/>
  <c r="F147" i="6"/>
  <c r="D141" i="6"/>
  <c r="F141" i="6" s="1"/>
  <c r="F366" i="6"/>
  <c r="F362" i="6"/>
  <c r="F14" i="6"/>
  <c r="F329" i="6"/>
  <c r="F325" i="6"/>
  <c r="E385" i="6"/>
  <c r="F386" i="6"/>
  <c r="F134" i="6"/>
  <c r="D109" i="6"/>
  <c r="E109" i="6"/>
  <c r="F118" i="6"/>
  <c r="D237" i="6"/>
  <c r="F237" i="6" s="1"/>
  <c r="F238" i="6"/>
  <c r="F109" i="6" l="1"/>
  <c r="E384" i="6"/>
  <c r="F384" i="6" s="1"/>
  <c r="F385" i="6"/>
  <c r="D11" i="6"/>
  <c r="E11" i="6" l="1"/>
  <c r="F11" i="6" s="1"/>
  <c r="E182" i="1" l="1"/>
  <c r="E53" i="1" l="1"/>
  <c r="E27" i="1" l="1"/>
  <c r="E172" i="1" l="1"/>
  <c r="E169" i="1" s="1"/>
  <c r="E122" i="1" l="1"/>
  <c r="E46" i="1"/>
  <c r="E224" i="1" l="1"/>
  <c r="E223" i="1" s="1"/>
  <c r="E208" i="1" l="1"/>
  <c r="E198" i="1" s="1"/>
  <c r="E69" i="1" l="1"/>
  <c r="E66" i="1" s="1"/>
  <c r="E98" i="1"/>
  <c r="E114" i="1"/>
  <c r="E113" i="1" s="1"/>
  <c r="E117" i="1"/>
  <c r="E116" i="1" s="1"/>
  <c r="E112" i="1" l="1"/>
  <c r="E78" i="1"/>
  <c r="E88" i="1"/>
  <c r="E90" i="1"/>
  <c r="E108" i="1"/>
  <c r="E104" i="1" s="1"/>
  <c r="E74" i="1" l="1"/>
  <c r="E87" i="1"/>
  <c r="E26" i="1" l="1"/>
  <c r="E184" i="1"/>
  <c r="E181" i="1" s="1"/>
  <c r="E180" i="1" l="1"/>
  <c r="F180" i="1" s="1"/>
  <c r="E179" i="1" l="1"/>
  <c r="F179" i="1" s="1"/>
  <c r="E24" i="1" l="1"/>
  <c r="F24" i="1" l="1"/>
  <c r="E391" i="6"/>
</calcChain>
</file>

<file path=xl/sharedStrings.xml><?xml version="1.0" encoding="utf-8"?>
<sst xmlns="http://schemas.openxmlformats.org/spreadsheetml/2006/main" count="2347" uniqueCount="986">
  <si>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</si>
  <si>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</si>
  <si>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</si>
  <si>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</si>
  <si>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</si>
  <si>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</si>
  <si>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</si>
  <si>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</si>
  <si>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</si>
  <si>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</si>
  <si>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</si>
  <si>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</si>
  <si>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</si>
  <si>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Единица измерения: руб.</t>
  </si>
  <si>
    <t>89793944</t>
  </si>
  <si>
    <t>992</t>
  </si>
  <si>
    <t>87712000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</si>
  <si>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</si>
  <si>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</si>
  <si>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</si>
  <si>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</si>
  <si>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</si>
  <si>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</si>
  <si>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</si>
  <si>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</si>
  <si>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</si>
  <si>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</si>
  <si>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</si>
  <si>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</si>
  <si>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</si>
  <si>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</si>
  <si>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</si>
  <si>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</si>
  <si>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</si>
  <si>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</si>
  <si>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182 10102010011000110</t>
  </si>
  <si>
    <t>-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</si>
  <si>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</si>
  <si>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</si>
  <si>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</si>
  <si>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</si>
  <si>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</si>
  <si>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</si>
  <si>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</si>
  <si>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</si>
  <si>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</si>
  <si>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</si>
  <si>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</si>
  <si>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</si>
  <si>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</si>
  <si>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</si>
  <si>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</si>
  <si>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</si>
  <si>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</si>
  <si>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</si>
  <si>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</si>
  <si>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</si>
  <si>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</si>
  <si>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</si>
  <si>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</si>
  <si>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</si>
  <si>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</si>
  <si>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</si>
  <si>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</si>
  <si>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</si>
  <si>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</si>
  <si>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</si>
  <si>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</si>
  <si>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</si>
  <si>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</si>
  <si>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</si>
  <si>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</si>
  <si>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</si>
  <si>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</si>
  <si>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</si>
  <si>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</si>
  <si>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</si>
  <si>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</si>
  <si>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</si>
  <si>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</si>
  <si>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</si>
  <si>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</si>
  <si>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</si>
  <si>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</si>
  <si>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</si>
  <si>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</si>
  <si>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</si>
  <si>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</si>
  <si>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</si>
  <si>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</si>
  <si>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992 20215001040000150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</si>
  <si>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</si>
  <si>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</si>
  <si>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</si>
  <si>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</si>
  <si>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</si>
  <si>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</si>
  <si>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</si>
  <si>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</si>
  <si>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</si>
  <si>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</si>
  <si>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</si>
  <si>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</si>
  <si>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</si>
  <si>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</si>
  <si>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</si>
  <si>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</si>
  <si>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</si>
  <si>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</si>
  <si>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</si>
  <si>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</si>
  <si>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</si>
  <si>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</si>
  <si>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</si>
  <si>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</si>
  <si>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</si>
  <si>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</si>
  <si>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</si>
  <si>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</si>
  <si>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</si>
  <si>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</si>
  <si>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</si>
  <si>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</si>
  <si>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</si>
  <si>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</si>
  <si>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</si>
  <si>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</si>
  <si>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</si>
  <si>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</si>
  <si>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</si>
  <si>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</si>
  <si>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</si>
  <si>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</si>
  <si>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</si>
  <si>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</si>
  <si>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</si>
  <si>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</si>
  <si>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</si>
  <si>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</si>
  <si>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</si>
  <si>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</si>
  <si>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</si>
  <si>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</si>
  <si>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</si>
  <si>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</si>
  <si>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</si>
  <si>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</si>
  <si>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</si>
  <si>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</si>
  <si>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</si>
  <si>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</si>
  <si>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</si>
  <si>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</si>
  <si>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</si>
  <si>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</si>
  <si>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</si>
  <si>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</si>
  <si>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</si>
  <si>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</si>
  <si>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</si>
  <si>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</si>
  <si>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</si>
  <si>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</si>
  <si>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</si>
  <si>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</si>
  <si>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</si>
  <si>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</si>
  <si>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</si>
  <si>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</si>
  <si>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</si>
  <si>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</si>
  <si>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</si>
  <si>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</si>
  <si>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</si>
  <si>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</si>
  <si>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</si>
  <si>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</si>
  <si>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</si>
  <si>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</si>
  <si>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</si>
  <si>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</si>
  <si>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</si>
  <si>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</si>
  <si>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</si>
  <si>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</si>
  <si>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</si>
  <si>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</si>
  <si>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</si>
  <si>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</si>
  <si>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</si>
  <si>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</si>
  <si>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</si>
  <si>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</si>
  <si>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</si>
  <si>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</si>
  <si>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</si>
  <si>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</si>
  <si>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</si>
  <si>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</si>
  <si>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</si>
  <si>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</si>
  <si>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</si>
  <si>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</si>
  <si>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</si>
  <si>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</si>
  <si>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</si>
  <si>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</si>
  <si>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</si>
  <si>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</si>
  <si>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</si>
  <si>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</si>
  <si>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</si>
  <si>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</si>
  <si>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</si>
  <si>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</si>
  <si>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</si>
  <si>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</si>
  <si>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</si>
  <si>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</si>
  <si>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</si>
  <si>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</si>
  <si>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</si>
  <si>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</si>
  <si>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</si>
  <si>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</si>
  <si>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</si>
  <si>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</si>
  <si>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</si>
  <si>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</si>
  <si>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</si>
  <si>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</si>
  <si>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</si>
  <si>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</si>
  <si>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</si>
  <si>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</si>
  <si>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</si>
  <si>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</si>
  <si>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</si>
  <si>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</si>
  <si>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</si>
  <si>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</si>
  <si>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</si>
  <si>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</si>
  <si>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</si>
  <si>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</si>
  <si>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</si>
  <si>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</si>
  <si>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</si>
  <si>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</si>
  <si>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</si>
  <si>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</si>
  <si>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</si>
  <si>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</si>
  <si>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</si>
  <si>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</si>
  <si>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</si>
  <si>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</si>
  <si>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</si>
  <si>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</si>
  <si>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</si>
  <si>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</si>
  <si>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</si>
  <si>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</si>
  <si>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</si>
  <si>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</si>
  <si>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</si>
  <si>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</si>
  <si>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</si>
  <si>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</si>
  <si>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</si>
  <si>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</si>
  <si>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</si>
  <si>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</si>
  <si>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</si>
  <si>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</si>
  <si>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</si>
  <si>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</si>
  <si>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</si>
  <si>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</si>
  <si>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</si>
  <si>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</si>
  <si>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</si>
  <si>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</si>
  <si>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</si>
  <si>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</si>
  <si>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</si>
  <si>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</si>
  <si>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</si>
  <si>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</si>
  <si>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</si>
  <si>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</si>
  <si>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</si>
  <si>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</si>
  <si>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</si>
  <si>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</si>
  <si>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</si>
  <si>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</si>
  <si>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</si>
  <si>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</si>
  <si>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</si>
  <si>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</si>
  <si>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</si>
  <si>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</si>
  <si>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</si>
  <si>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</si>
  <si>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</si>
  <si>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</si>
  <si>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</si>
  <si>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</si>
  <si>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</si>
  <si>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</si>
  <si>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</si>
  <si>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</si>
  <si>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</si>
  <si>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</si>
  <si>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</si>
  <si>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</si>
  <si>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</si>
  <si>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</si>
  <si>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</si>
  <si>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</si>
  <si>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</si>
  <si>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</si>
  <si>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</si>
  <si>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</si>
  <si>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</si>
  <si>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</si>
  <si>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</si>
  <si>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</si>
  <si>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</si>
  <si>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</si>
  <si>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</si>
  <si>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</si>
  <si>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</si>
  <si>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</si>
  <si>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</si>
  <si>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</si>
  <si>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</si>
  <si>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</si>
  <si>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000 0709 0000000000 800 </t>
  </si>
  <si>
    <t xml:space="preserve">000 0709 0000000000 850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</si>
  <si>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</si>
  <si>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</si>
  <si>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</si>
  <si>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</si>
  <si>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</si>
  <si>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</si>
  <si>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</si>
  <si>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</si>
  <si>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</si>
  <si>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</si>
  <si>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</si>
  <si>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</si>
  <si>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</si>
  <si>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</si>
  <si>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</si>
  <si>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</si>
  <si>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</si>
  <si>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</si>
  <si>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</si>
  <si>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</si>
  <si>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</si>
  <si>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</si>
  <si>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</si>
  <si>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</si>
  <si>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</si>
  <si>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</si>
  <si>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</si>
  <si>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</si>
  <si>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</si>
  <si>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</si>
  <si>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</si>
  <si>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</si>
  <si>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</si>
  <si>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</si>
  <si>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</si>
  <si>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Иные выплаты населению</t>
  </si>
  <si>
    <t xml:space="preserve">000 1000 0000000000 360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</si>
  <si>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</si>
  <si>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</si>
  <si>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</si>
  <si>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</si>
  <si>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</si>
  <si>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</si>
  <si>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</si>
  <si>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</si>
  <si>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</si>
  <si>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</si>
  <si>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</si>
  <si>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</si>
  <si>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</si>
  <si>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Охрана семьи и детства</t>
  </si>
  <si>
    <t xml:space="preserve">000 1004 0000000000 000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</si>
  <si>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</si>
  <si>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</si>
  <si>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</si>
  <si>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</si>
  <si>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</si>
  <si>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</si>
  <si>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</si>
  <si>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</si>
  <si>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</si>
  <si>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</si>
  <si>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</si>
  <si>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</si>
  <si>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</si>
  <si>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</si>
  <si>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</si>
  <si>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</si>
  <si>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</si>
  <si>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</si>
  <si>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</si>
  <si>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</si>
  <si>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</si>
  <si>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</si>
  <si>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</si>
  <si>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</si>
  <si>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</si>
  <si>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</si>
  <si>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</si>
  <si>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</si>
  <si>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</si>
  <si>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</si>
  <si>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</si>
  <si>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</si>
  <si>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</si>
  <si>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</si>
  <si>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</si>
  <si>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</si>
  <si>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</si>
  <si>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</si>
  <si>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</si>
  <si>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</si>
  <si>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</si>
  <si>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</si>
  <si>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</si>
  <si>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</si>
  <si>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</si>
  <si>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</si>
  <si>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</si>
  <si>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</si>
  <si>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</si>
  <si>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</si>
  <si>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</si>
  <si>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</si>
  <si>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</si>
  <si>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</si>
  <si>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</si>
  <si>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</si>
  <si>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</si>
  <si>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</si>
  <si>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</si>
  <si>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</si>
  <si>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</si>
  <si>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</si>
  <si>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</si>
  <si>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</si>
  <si>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</si>
  <si>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</si>
  <si>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</si>
  <si>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</si>
  <si>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</si>
  <si>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</si>
  <si>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</si>
  <si>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</si>
  <si>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992 0102000000 0000 000</t>
  </si>
  <si>
    <t xml:space="preserve"> 992 0102000000 0000 700</t>
  </si>
  <si>
    <t xml:space="preserve"> 992 0102000004 0000 710</t>
  </si>
  <si>
    <t xml:space="preserve"> 992 0102000000 0000 800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</si>
  <si>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</si>
  <si>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</si>
  <si>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</si>
  <si>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</si>
  <si>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</si>
  <si>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</si>
  <si>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</si>
  <si>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</si>
  <si>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</si>
  <si>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</si>
  <si>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</si>
  <si>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</si>
  <si>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</si>
  <si>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</si>
  <si>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</si>
  <si>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</si>
  <si>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</si>
  <si>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</si>
  <si>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</si>
  <si>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</si>
  <si>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</si>
  <si>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</si>
  <si>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</si>
  <si>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</si>
  <si>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</si>
  <si>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</si>
  <si>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</si>
  <si>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</si>
  <si>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</si>
  <si>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</si>
  <si>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</si>
  <si>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</si>
  <si>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</si>
  <si>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</si>
  <si>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</si>
  <si>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</si>
  <si>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</si>
  <si>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</si>
  <si>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</si>
  <si>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000 0113 0000000000 800 </t>
  </si>
  <si>
    <t xml:space="preserve">000 0113 0000000000 850 </t>
  </si>
  <si>
    <t xml:space="preserve">000 0412 0000000000 244 </t>
  </si>
  <si>
    <t xml:space="preserve">000 0106 0000000000 853 </t>
  </si>
  <si>
    <t xml:space="preserve"> 923 20230024040000150</t>
  </si>
  <si>
    <t xml:space="preserve"> 992 20230024040000150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</si>
  <si>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</si>
  <si>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</si>
  <si>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</si>
  <si>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</si>
  <si>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</si>
  <si>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</si>
  <si>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</si>
  <si>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</si>
  <si>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</si>
  <si>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182 10606042041000110</t>
  </si>
  <si>
    <t>182 10606032041000110</t>
  </si>
  <si>
    <t>182 10501011011000110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</si>
  <si>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</si>
  <si>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</si>
  <si>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</si>
  <si>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</si>
  <si>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</si>
  <si>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</si>
  <si>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</si>
  <si>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</si>
  <si>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</si>
  <si>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</si>
  <si>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000 11406010000000430</t>
  </si>
  <si>
    <t>000 11302990000000130</t>
  </si>
  <si>
    <t>000 11201000010000120</t>
  </si>
  <si>
    <t>000 11109040000000120</t>
  </si>
  <si>
    <t>000 11105070000000120</t>
  </si>
  <si>
    <t>000 11105030000000120</t>
  </si>
  <si>
    <t>000 10807170010000110</t>
  </si>
  <si>
    <t>000 10606040000000110</t>
  </si>
  <si>
    <t>000 10601000000000110</t>
  </si>
  <si>
    <t>000 10504000020000110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</si>
  <si>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</si>
  <si>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</si>
  <si>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</si>
  <si>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</si>
  <si>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</si>
  <si>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</si>
  <si>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</si>
  <si>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</si>
  <si>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000 11610120000000140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</si>
  <si>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</si>
  <si>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</si>
  <si>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</si>
  <si>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</si>
  <si>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</si>
  <si>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</si>
  <si>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</si>
  <si>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</si>
  <si>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</si>
  <si>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</si>
  <si>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</si>
  <si>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</si>
  <si>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000 11402040040000410</t>
  </si>
  <si>
    <t>000 10606030000000110</t>
  </si>
  <si>
    <t>000 10606000000000110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</si>
  <si>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</si>
  <si>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</si>
  <si>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</si>
  <si>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</si>
  <si>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</si>
  <si>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</si>
  <si>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</si>
  <si>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</si>
  <si>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</si>
  <si>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</si>
  <si>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</si>
  <si>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</si>
  <si>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</si>
  <si>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</si>
  <si>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</si>
  <si>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</si>
  <si>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</si>
  <si>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</si>
  <si>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</si>
  <si>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</si>
  <si>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</si>
  <si>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</si>
  <si>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975 20245303040000150</t>
  </si>
  <si>
    <t>000 20245303000000150</t>
  </si>
  <si>
    <t>000 20240000000000150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</si>
  <si>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</si>
  <si>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</si>
  <si>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</si>
  <si>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</si>
  <si>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</si>
  <si>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</si>
  <si>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</si>
  <si>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</si>
  <si>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бюджетной системы Российской Федерации (межбюджетные субсидии)</t>
  </si>
  <si>
    <t>Платежи в целях возмещения причиненного ущерба (убытков)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</si>
  <si>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</si>
  <si>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923 21804010040000150</t>
  </si>
  <si>
    <t>000 21804000040000150</t>
  </si>
  <si>
    <t>000 21804010040000150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</si>
  <si>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</si>
  <si>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</si>
  <si>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</si>
  <si>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</si>
  <si>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975 21804010040000150</t>
  </si>
  <si>
    <t>000 10807000010000110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</si>
  <si>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</si>
  <si>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182 10501011013000110</t>
  </si>
  <si>
    <t>182 10501021011000110</t>
  </si>
  <si>
    <t>182 10803010011050110</t>
  </si>
  <si>
    <t>923 10807173014000110</t>
  </si>
  <si>
    <t>923 11109044040001120</t>
  </si>
  <si>
    <t xml:space="preserve"> 048 11201041016000120</t>
  </si>
  <si>
    <t>875 11601053010035140</t>
  </si>
  <si>
    <t>890 11601063010101140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</si>
  <si>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</si>
  <si>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</si>
  <si>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</si>
  <si>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</si>
  <si>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</si>
  <si>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наем муниципальных жилых помещений)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</si>
  <si>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</si>
  <si>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</si>
  <si>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 890 11601173010008140</t>
  </si>
  <si>
    <t>890 11601193010013140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</si>
  <si>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</si>
  <si>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</si>
  <si>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</si>
  <si>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</si>
  <si>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</si>
  <si>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890 11601203010021140</t>
  </si>
  <si>
    <t>890 11601203019000140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</si>
  <si>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</si>
  <si>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852 11610123010041140</t>
  </si>
  <si>
    <t>000 20210000000000150</t>
  </si>
  <si>
    <t xml:space="preserve"> 000 20229999000000150</t>
  </si>
  <si>
    <t xml:space="preserve">Прочие субсидии </t>
  </si>
  <si>
    <t>000 10501020010000110</t>
  </si>
  <si>
    <t xml:space="preserve">Земельный налог </t>
  </si>
  <si>
    <t>182 10102000010000110</t>
  </si>
  <si>
    <t>000 11105010000000120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</si>
  <si>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</si>
  <si>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</si>
  <si>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000 11611000010000140</t>
  </si>
  <si>
    <t>Платежи, уплачиваемые в целях возмещения вреда</t>
  </si>
  <si>
    <t>000 10803000010000110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</si>
  <si>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</si>
  <si>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</si>
  <si>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</si>
  <si>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923 11610123010041140</t>
  </si>
  <si>
    <t xml:space="preserve"> 000 20230024000000150</t>
  </si>
  <si>
    <t>Субвенции местным бюджетам на выполнение передаваемых полномочий субъектов Российской Федерации</t>
  </si>
  <si>
    <t>182 10102080011000110</t>
  </si>
  <si>
    <t xml:space="preserve">                 x                   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</si>
  <si>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</si>
  <si>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</si>
  <si>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890 11601053019000140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</si>
  <si>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</si>
  <si>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875 11601203019000140</t>
  </si>
  <si>
    <t>923 20229999040000150</t>
  </si>
  <si>
    <t>890 11601073010027140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</si>
  <si>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</si>
  <si>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000 0309 0000000000 242</t>
  </si>
  <si>
    <t>000 0501 0000000000 800</t>
  </si>
  <si>
    <t>000 0501 0000000000 853</t>
  </si>
  <si>
    <t xml:space="preserve">000 0501 0000000000 850 </t>
  </si>
  <si>
    <t>000 0709 0000000000 633</t>
  </si>
  <si>
    <t>Премии и гранты</t>
  </si>
  <si>
    <t>890 11601153010006140</t>
  </si>
  <si>
    <t>Прочие межбюджетные трансферты, передаваемые бюджетам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</si>
  <si>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</si>
  <si>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 xml:space="preserve">000 0804 0000000000 100 </t>
  </si>
  <si>
    <t xml:space="preserve">000 0804 0000000000 120 </t>
  </si>
  <si>
    <t xml:space="preserve">000 0804 0000000000 122 </t>
  </si>
  <si>
    <t xml:space="preserve">000 0800 0000000000 100 </t>
  </si>
  <si>
    <t xml:space="preserve">000 0800 0000000000 120 </t>
  </si>
  <si>
    <t xml:space="preserve">000 0800 0000000000 122 </t>
  </si>
  <si>
    <t>000 0500 0000000000 800</t>
  </si>
  <si>
    <t xml:space="preserve">000 0500 0000000000 850 </t>
  </si>
  <si>
    <t>000 0500 0000000000 853</t>
  </si>
  <si>
    <t>000 0300 0000000000 242</t>
  </si>
  <si>
    <t>048 11201030016000120</t>
  </si>
  <si>
    <t>182 10102020013000110</t>
  </si>
  <si>
    <t>000 11301990000000130</t>
  </si>
  <si>
    <t>923 11301994040000130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</si>
  <si>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</si>
  <si>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</t>
  </si>
  <si>
    <t>975 20249999040000150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</si>
  <si>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</si>
  <si>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</si>
  <si>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</si>
  <si>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</si>
  <si>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</si>
  <si>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</si>
  <si>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</si>
  <si>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000 10501000000000110</t>
  </si>
  <si>
    <t>Налог, взимаемый в связи с применением упрощенной системы налогообложения</t>
  </si>
  <si>
    <t>000 10502010020000110</t>
  </si>
  <si>
    <t>000 11301000000000130</t>
  </si>
  <si>
    <t>Доходы от оказания платных услуг (работ)</t>
  </si>
  <si>
    <t>Доходы от компенсации затрат государства</t>
  </si>
  <si>
    <t>000 11302000000000130</t>
  </si>
  <si>
    <t>000 11402000000000000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</si>
  <si>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</si>
  <si>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</si>
  <si>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</si>
  <si>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</si>
  <si>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</si>
  <si>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</si>
  <si>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</si>
  <si>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000 20215001000000150</t>
  </si>
  <si>
    <t>000 20215002000000150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</si>
  <si>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</si>
  <si>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</si>
  <si>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000 20249999000000150</t>
  </si>
  <si>
    <t>Прочие межбюджетные трансферты, передаваемые бюджетам</t>
  </si>
  <si>
    <t>000 11300000000000000</t>
  </si>
  <si>
    <t>000 21800000000000000</t>
  </si>
  <si>
    <t>182 10102080010000110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</si>
  <si>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</si>
  <si>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</si>
  <si>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</si>
  <si>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</si>
  <si>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000 0400 0000000000 119 </t>
  </si>
  <si>
    <t xml:space="preserve">000 0400 0000000000 111 </t>
  </si>
  <si>
    <t xml:space="preserve">000 0400 0000000000 110 </t>
  </si>
  <si>
    <t xml:space="preserve">000 0400 0000000000 100 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</si>
  <si>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</si>
  <si>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</si>
  <si>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Субсидии (гранты в форме субсидий), не подлежащие казначейскому сопровождению</t>
  </si>
  <si>
    <t xml:space="preserve">000 0801 0000000000 633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</si>
  <si>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</si>
  <si>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000 0804 0000000000 123 </t>
  </si>
  <si>
    <t>000 1160700000000140</t>
  </si>
  <si>
    <t>923 11607010040000140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</si>
  <si>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</si>
  <si>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</si>
  <si>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000 0408 0000000000 800</t>
  </si>
  <si>
    <t xml:space="preserve">000 0408 0000000000 850 </t>
  </si>
  <si>
    <t xml:space="preserve">000 0408 0000000000 852 </t>
  </si>
  <si>
    <t>000 0400 0000000000 852</t>
  </si>
  <si>
    <t xml:space="preserve">000 0400 0000000000 850 </t>
  </si>
  <si>
    <t xml:space="preserve">000 0800 0000000000 123 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</si>
  <si>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</si>
  <si>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</si>
  <si>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000 0503 0000000000 300</t>
  </si>
  <si>
    <t>000 0503 0000000000 350</t>
  </si>
  <si>
    <t>000 0500 0000000000 300</t>
  </si>
  <si>
    <t>000 0500 0000000000 350</t>
  </si>
  <si>
    <t>182 10102030013000110</t>
  </si>
  <si>
    <t>182 10302231010000110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</si>
  <si>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</si>
  <si>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</si>
  <si>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</si>
  <si>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</si>
  <si>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</si>
  <si>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</si>
  <si>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</si>
  <si>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000 21900000000000000</t>
  </si>
  <si>
    <t>923 21960010040000150</t>
  </si>
  <si>
    <t>000 21960000000000150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</si>
  <si>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</si>
  <si>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</si>
  <si>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000 0103 0000000000 122</t>
  </si>
  <si>
    <t xml:space="preserve">000 0103 0000000000 100 </t>
  </si>
  <si>
    <t xml:space="preserve">000 0103 0000000000 120 </t>
  </si>
  <si>
    <t>000 0106 0000000000 831</t>
  </si>
  <si>
    <t>000 0106 0000000000 830</t>
  </si>
  <si>
    <t>000 0309 0000000000 123</t>
  </si>
  <si>
    <t>000 0314 0000000000 200</t>
  </si>
  <si>
    <t>000 0314 0000000000 240</t>
  </si>
  <si>
    <t>000 0314 0000000000 244</t>
  </si>
  <si>
    <t>000 0408 0000000000 112</t>
  </si>
  <si>
    <t>000 0400 0000000000 112</t>
  </si>
  <si>
    <t>000 0408 0000000000 242</t>
  </si>
  <si>
    <t>000 0400 0000000000 242</t>
  </si>
  <si>
    <t xml:space="preserve">000 0408 0000000000 853 </t>
  </si>
  <si>
    <t>000 0400 0000000000 853</t>
  </si>
  <si>
    <t xml:space="preserve">000 0709 0000000000 610 </t>
  </si>
  <si>
    <t xml:space="preserve">000 0709 0000000000 612 </t>
  </si>
  <si>
    <t>992 0106100204 0002 550</t>
  </si>
  <si>
    <t>992 0106100204 0001 550</t>
  </si>
  <si>
    <t>Иные источники внутреннего финансирования дефицитов бюджетов</t>
  </si>
  <si>
    <t xml:space="preserve"> 992 0106000000 0000 000</t>
  </si>
  <si>
    <t>Операции по управлению остатками средств на единых счетах бюджетов</t>
  </si>
  <si>
    <t xml:space="preserve"> 992 0106100000 0000 000</t>
  </si>
  <si>
    <t xml:space="preserve"> 992 0106100200 0000 500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</si>
  <si>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</si>
  <si>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</si>
  <si>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</si>
  <si>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</si>
  <si>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</si>
  <si>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992 0106100204 0000 550</t>
  </si>
  <si>
    <t xml:space="preserve">  Уменьшение остатков средств бюджетов</t>
  </si>
  <si>
    <t>992 0105000000 0000 600</t>
  </si>
  <si>
    <t xml:space="preserve">  Увеличение остатков средств бюджетов</t>
  </si>
  <si>
    <t>182 10904052041000110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</si>
  <si>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</si>
  <si>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890 11601193010029140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</si>
  <si>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</si>
  <si>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</si>
  <si>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923 11609040040000140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</si>
  <si>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</si>
  <si>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</si>
  <si>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</si>
  <si>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</si>
  <si>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</si>
  <si>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</si>
  <si>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</si>
  <si>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</si>
  <si>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</si>
  <si>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000 10904050000000110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</si>
  <si>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бюджета)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</si>
  <si>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образования)</t>
  </si>
  <si>
    <t>182 10102130011000110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</si>
  <si>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</si>
  <si>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</si>
  <si>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</si>
  <si>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</si>
  <si>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890 11601083010037140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</si>
  <si>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</si>
  <si>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</si>
  <si>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</si>
  <si>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890 11601123010002140</t>
  </si>
  <si>
    <t>000 11601120010000140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</si>
  <si>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</si>
  <si>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</si>
  <si>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923 11109044040005120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</si>
  <si>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вывоз жидких бытовых отходов)</t>
  </si>
  <si>
    <t>000 11500000000000000</t>
  </si>
  <si>
    <t>000 11502040000000140</t>
  </si>
  <si>
    <t>923 11502040040000140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</si>
  <si>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</si>
  <si>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Платежи, взимаемые органами местного самоуправления (организациями) городских округов </t>
  </si>
  <si>
    <t xml:space="preserve">Платежи, взимаемые органами местного самоуправления (организациями) </t>
  </si>
  <si>
    <t>923 20225519040000150</t>
  </si>
  <si>
    <t>000 20225519000000150</t>
  </si>
  <si>
    <t>Субсидии бюджетам городских округов на поддержку отрасли культуры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</si>
  <si>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</si>
  <si>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975 20229999040000150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</si>
  <si>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</si>
  <si>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</si>
  <si>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</si>
  <si>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</si>
  <si>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</si>
  <si>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</si>
  <si>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992 20219999040000150</t>
  </si>
  <si>
    <t>000 20219999000000150</t>
  </si>
  <si>
    <t>Прочие дотации бюджетам городских округов</t>
  </si>
  <si>
    <t xml:space="preserve">Прочие дотации бюджетам </t>
  </si>
  <si>
    <t>182 10503010011000110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</si>
  <si>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</si>
  <si>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</si>
  <si>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048 11201070016000120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</si>
  <si>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</si>
  <si>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000 0107 0000000000 000</t>
  </si>
  <si>
    <t>Обеспечение проведения выборов и референдумов</t>
  </si>
  <si>
    <t>000 1102 0000000000 300</t>
  </si>
  <si>
    <t>000 1102 0000000000 350</t>
  </si>
  <si>
    <t>000 1100 0000000000 300</t>
  </si>
  <si>
    <t>000 1100 0000000000 350</t>
  </si>
  <si>
    <t>992 0100000000 0000 000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</si>
  <si>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</si>
  <si>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</si>
  <si>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</si>
  <si>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</si>
  <si>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182 10102140010000110</t>
  </si>
  <si>
    <t>182 10102140011000110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</si>
  <si>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</si>
  <si>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923 10807173011000110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</si>
  <si>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</t>
  </si>
  <si>
    <t>923 11610032040000140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</si>
  <si>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</si>
  <si>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975 20225304040000150</t>
  </si>
  <si>
    <t>975 20230029040000150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</si>
  <si>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</si>
  <si>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</si>
  <si>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000 20700000000000000</t>
  </si>
  <si>
    <t>923 20704020040000150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</si>
  <si>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</si>
  <si>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</si>
  <si>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</si>
  <si>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 xml:space="preserve">000 1006 0000000000 612 </t>
  </si>
  <si>
    <t xml:space="preserve">000 1006 0000000000 600 </t>
  </si>
  <si>
    <t xml:space="preserve">000 1006 0000000000 610 </t>
  </si>
  <si>
    <t>890 11601073010017140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</si>
  <si>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</si>
  <si>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000 0106 0000000000 852</t>
  </si>
  <si>
    <t xml:space="preserve">000 0113 0000000000 300 </t>
  </si>
  <si>
    <t xml:space="preserve">000 0113 0000000000 360 </t>
  </si>
  <si>
    <t xml:space="preserve">000 0100 0000000000 300 </t>
  </si>
  <si>
    <t xml:space="preserve">000 0100 0000000000 360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</si>
  <si>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</si>
  <si>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875 11601063019000140</t>
  </si>
  <si>
    <t>890 11601053010059140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</si>
  <si>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</si>
  <si>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 xml:space="preserve"> 890 11601173019000140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</si>
  <si>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</si>
  <si>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000 11700000000000000</t>
  </si>
  <si>
    <t>923 11715020040001150</t>
  </si>
  <si>
    <t>Инициативные платежи, зачисляемые в бюджеты городских округов (обустройство нового кладбища 1 этап)</t>
  </si>
  <si>
    <t>ПРОЧИЕ НЕНАЛОГОВЫЕ ДОХОДЫ</t>
  </si>
  <si>
    <t>000 11715000000000150</t>
  </si>
  <si>
    <t>Инициативные платежи</t>
  </si>
  <si>
    <t>000 11601090010000140</t>
  </si>
  <si>
    <t>843 11601093019000140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</si>
  <si>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</si>
  <si>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судьями федеральных судов, должностными лицами федеральных государственных органов, учреждений, Центрального банка Российской Федерации.</t>
  </si>
  <si>
    <t>975 11302994040000130</t>
  </si>
  <si>
    <t>000 0107 0000000000 800</t>
  </si>
  <si>
    <t>000 0107 0000000000 880</t>
  </si>
  <si>
    <t>Специальные расходы</t>
  </si>
  <si>
    <t xml:space="preserve">000 0100 0000000000 880 </t>
  </si>
  <si>
    <t xml:space="preserve">000 0707 0000000000 100 </t>
  </si>
  <si>
    <t xml:space="preserve">000 0707 0000000000 120 </t>
  </si>
  <si>
    <t>Главный бухгалтер</t>
  </si>
  <si>
    <t>С.К. Новинькова</t>
  </si>
  <si>
    <t>В.А. Бабина</t>
  </si>
  <si>
    <t xml:space="preserve">000 0707 0000000000 123 </t>
  </si>
  <si>
    <t>Финансовое управление администрации муниципального округа «Вуктыл» Республики Коми</t>
  </si>
  <si>
    <t>852 11611050010000140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</si>
  <si>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</si>
  <si>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</si>
  <si>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875 11601063010101140</t>
  </si>
  <si>
    <t>875 11601203010021140</t>
  </si>
  <si>
    <t>890 11601153010005140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</si>
  <si>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</si>
  <si>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Заместитель руководителя администрации муниципального округа «Вуктыл» Республики Коми - начальник Финансового управления администрации муниципального округа «Вуктыл» Республики Коми</t>
  </si>
  <si>
    <t xml:space="preserve">000 0113 0000000000 243 </t>
  </si>
  <si>
    <t xml:space="preserve">000 0100 0000000000 243 </t>
  </si>
  <si>
    <t xml:space="preserve">000 0405 0000000000 240 </t>
  </si>
  <si>
    <t xml:space="preserve">000 0405 0000000000 244 </t>
  </si>
  <si>
    <t xml:space="preserve">000 0405 0000000000 200 </t>
  </si>
  <si>
    <t>000 1003 0000000000 200</t>
  </si>
  <si>
    <t>000 1003 0000000000 240</t>
  </si>
  <si>
    <t>000 1003 0000000000 244</t>
  </si>
  <si>
    <t>923 20704050040000150</t>
  </si>
  <si>
    <t>000 20704050040000150</t>
  </si>
  <si>
    <t>000 20704020040000150</t>
  </si>
  <si>
    <t>Закупка товаров, работ и услуг в целях капитального ремонта государственного (муниципального) имущества</t>
  </si>
  <si>
    <t>Прочие бвозмездные поступления в бюджеты городских округов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</si>
  <si>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</si>
  <si>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</si>
  <si>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923 20249999040000150</t>
  </si>
  <si>
    <t>000 20225555040000150</t>
  </si>
  <si>
    <t>923 20225555040000150</t>
  </si>
  <si>
    <t>Субсидии бюджетам городских округов на реализацию программ формирования современной городской среды</t>
  </si>
  <si>
    <t xml:space="preserve">000 0501 0000000000 400 </t>
  </si>
  <si>
    <t xml:space="preserve">000 0501 0000000000 410 </t>
  </si>
  <si>
    <t xml:space="preserve">000 0501 0000000000 412 </t>
  </si>
  <si>
    <t xml:space="preserve">000 0500 0000000000 400 </t>
  </si>
  <si>
    <t xml:space="preserve">000 0500 0000000000 410 </t>
  </si>
  <si>
    <t xml:space="preserve">000 0500 0000000000 412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</si>
  <si>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</si>
  <si>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</si>
  <si>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</si>
  <si>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000 0503 0000000000 800</t>
  </si>
  <si>
    <t xml:space="preserve">000 0503 0000000000 850 </t>
  </si>
  <si>
    <t>000 0503 0000000000 853</t>
  </si>
  <si>
    <t>Руководитель финансово-экономической</t>
  </si>
  <si>
    <t>Н.Г.Бобрецова</t>
  </si>
  <si>
    <t xml:space="preserve">МО  ГО "Вуктыл" </t>
  </si>
  <si>
    <t>на  01.11.2023 г.</t>
  </si>
  <si>
    <t>Периодичность: месячная</t>
  </si>
  <si>
    <t>890 11601093010022140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</si>
  <si>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</si>
  <si>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923 11701040040000180</t>
  </si>
  <si>
    <t>Невыясненные поступления, зачисляемые в бюджеты городских округов</t>
  </si>
  <si>
    <t>000 11701000000000180</t>
  </si>
  <si>
    <t>Невыясненные поступления</t>
  </si>
  <si>
    <t>923 20235120040000150</t>
  </si>
  <si>
    <t>000 20235120040000150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</si>
  <si>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</si>
  <si>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975 20245179040000150</t>
  </si>
  <si>
    <t>000 20245179040000150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</si>
  <si>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</si>
  <si>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23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</si>
</sst>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#,##0.00_ ;\-#,##0.00\ "/>
  </numFmts>
  <fonts count="2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 Cyr"/>
    </font>
    <font>
      <sz val="9"/>
      <name val="Arial Cyr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5" fillId="0" borderId="7">
      <alignment horizontal="left" wrapText="1"/>
    </xf>
    <xf numFmtId="49" fontId="5" fillId="0" borderId="8">
      <alignment horizontal="center" wrapText="1"/>
    </xf>
    <xf numFmtId="49" fontId="5" fillId="0" borderId="9">
      <alignment horizontal="center"/>
    </xf>
    <xf numFmtId="4" fontId="5" fillId="0" borderId="10">
      <alignment horizontal="right"/>
    </xf>
    <xf numFmtId="0" fontId="5" fillId="0" borderId="11">
      <alignment horizontal="left" wrapText="1"/>
    </xf>
    <xf numFmtId="49" fontId="5" fillId="0" borderId="12">
      <alignment horizontal="center" wrapText="1"/>
    </xf>
    <xf numFmtId="49" fontId="5" fillId="0" borderId="13">
      <alignment horizontal="center"/>
    </xf>
    <xf numFmtId="0" fontId="6" fillId="0" borderId="13"/>
    <xf numFmtId="0" fontId="5" fillId="0" borderId="7">
      <alignment horizontal="left" wrapText="1" indent="1"/>
    </xf>
    <xf numFmtId="49" fontId="5" fillId="0" borderId="14">
      <alignment horizontal="center" wrapText="1"/>
    </xf>
    <xf numFmtId="49" fontId="5" fillId="0" borderId="15">
      <alignment horizontal="center"/>
    </xf>
    <xf numFmtId="4" fontId="5" fillId="0" borderId="15">
      <alignment horizontal="right"/>
    </xf>
    <xf numFmtId="0" fontId="5" fillId="0" borderId="11">
      <alignment horizontal="left" wrapText="1" indent="2"/>
    </xf>
    <xf numFmtId="0" fontId="5" fillId="0" borderId="16">
      <alignment horizontal="left" wrapText="1" indent="2"/>
    </xf>
    <xf numFmtId="49" fontId="5" fillId="0" borderId="14">
      <alignment horizontal="center" shrinkToFit="1"/>
    </xf>
    <xf numFmtId="49" fontId="5" fillId="0" borderId="15">
      <alignment horizontal="center" shrinkToFit="1"/>
    </xf>
    <xf numFmtId="4" fontId="8" fillId="0" borderId="10">
      <alignment horizontal="right" vertical="center" shrinkToFit="1"/>
    </xf>
    <xf numFmtId="1" fontId="8" fillId="0" borderId="10">
      <alignment horizontal="center" vertical="center" shrinkToFit="1"/>
    </xf>
    <xf numFmtId="0" fontId="18" fillId="0" borderId="17">
      <alignment horizontal="left" wrapText="1" indent="2"/>
    </xf>
    <xf numFmtId="4" fontId="18" fillId="0" borderId="10">
      <alignment horizontal="right"/>
    </xf>
    <xf numFmtId="0" fontId="12" fillId="0" borderId="0"/>
    <xf numFmtId="4" fontId="5" fillId="0" borderId="10">
      <alignment horizontal="right"/>
    </xf>
    <xf numFmtId="43" fontId="12" fillId="0" borderId="0" applyFont="0" applyFill="0" applyBorder="0" applyAlignment="0" applyProtection="0"/>
    <xf numFmtId="49" fontId="20" fillId="0" borderId="18">
      <alignment horizontal="center" vertical="top" shrinkToFit="1"/>
    </xf>
    <xf numFmtId="0" fontId="6" fillId="0" borderId="19">
      <alignment horizontal="left" vertical="top" wrapText="1"/>
    </xf>
    <xf numFmtId="0" fontId="5" fillId="0" borderId="17">
      <alignment horizontal="left" wrapText="1" indent="2"/>
    </xf>
    <xf numFmtId="43" fontId="23" fillId="0" borderId="0" applyFont="0" applyFill="0" applyBorder="0" applyAlignment="0" applyProtection="0"/>
  </cellStyleXfs>
  <cellXfs count="210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2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49" fontId="2" fillId="2" borderId="5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7" fillId="2" borderId="0" xfId="0" applyFont="1" applyFill="1"/>
    <xf numFmtId="0" fontId="7" fillId="2" borderId="3" xfId="0" applyFont="1" applyFill="1" applyBorder="1"/>
    <xf numFmtId="0" fontId="7" fillId="2" borderId="0" xfId="0" applyFont="1" applyFill="1" applyAlignment="1">
      <alignment wrapText="1"/>
    </xf>
    <xf numFmtId="4" fontId="12" fillId="2" borderId="0" xfId="0" applyNumberFormat="1" applyFont="1" applyFill="1"/>
    <xf numFmtId="0" fontId="9" fillId="2" borderId="0" xfId="0" applyFont="1" applyFill="1" applyBorder="1" applyAlignment="1" applyProtection="1">
      <alignment horizontal="left"/>
    </xf>
    <xf numFmtId="49" fontId="9" fillId="2" borderId="0" xfId="0" applyNumberFormat="1" applyFont="1" applyFill="1" applyBorder="1" applyAlignment="1" applyProtection="1"/>
    <xf numFmtId="0" fontId="9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left"/>
    </xf>
    <xf numFmtId="0" fontId="10" fillId="2" borderId="0" xfId="0" applyNumberFormat="1" applyFont="1" applyFill="1" applyBorder="1" applyAlignment="1" applyProtection="1"/>
    <xf numFmtId="0" fontId="10" fillId="2" borderId="6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/>
    <xf numFmtId="0" fontId="4" fillId="2" borderId="6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/>
    </xf>
    <xf numFmtId="49" fontId="11" fillId="2" borderId="0" xfId="0" applyNumberFormat="1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center"/>
    </xf>
    <xf numFmtId="49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0" xfId="0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/>
    <xf numFmtId="0" fontId="19" fillId="2" borderId="6" xfId="1" applyNumberFormat="1" applyFont="1" applyFill="1" applyBorder="1" applyProtection="1">
      <alignment horizontal="left" wrapText="1"/>
    </xf>
    <xf numFmtId="49" fontId="19" fillId="2" borderId="6" xfId="2" applyNumberFormat="1" applyFont="1" applyFill="1" applyBorder="1" applyAlignment="1" applyProtection="1">
      <alignment horizontal="center" wrapText="1"/>
    </xf>
    <xf numFmtId="49" fontId="19" fillId="2" borderId="6" xfId="3" applyNumberFormat="1" applyFont="1" applyFill="1" applyBorder="1" applyAlignment="1" applyProtection="1">
      <alignment horizontal="center"/>
    </xf>
    <xf numFmtId="0" fontId="19" fillId="2" borderId="6" xfId="5" applyNumberFormat="1" applyFont="1" applyFill="1" applyBorder="1" applyProtection="1">
      <alignment horizontal="left" wrapText="1"/>
    </xf>
    <xf numFmtId="49" fontId="19" fillId="2" borderId="6" xfId="6" applyNumberFormat="1" applyFont="1" applyFill="1" applyBorder="1" applyAlignment="1" applyProtection="1">
      <alignment horizontal="center" wrapText="1"/>
    </xf>
    <xf numFmtId="49" fontId="19" fillId="2" borderId="6" xfId="7" applyNumberFormat="1" applyFont="1" applyFill="1" applyBorder="1" applyAlignment="1" applyProtection="1">
      <alignment horizontal="center"/>
    </xf>
    <xf numFmtId="0" fontId="19" fillId="2" borderId="6" xfId="9" applyNumberFormat="1" applyFont="1" applyFill="1" applyBorder="1" applyProtection="1">
      <alignment horizontal="left" wrapText="1" indent="1"/>
    </xf>
    <xf numFmtId="49" fontId="19" fillId="2" borderId="6" xfId="10" applyNumberFormat="1" applyFont="1" applyFill="1" applyBorder="1" applyAlignment="1" applyProtection="1">
      <alignment horizontal="center" wrapText="1"/>
    </xf>
    <xf numFmtId="49" fontId="19" fillId="2" borderId="6" xfId="11" applyNumberFormat="1" applyFont="1" applyFill="1" applyBorder="1" applyAlignment="1" applyProtection="1">
      <alignment horizontal="center"/>
    </xf>
    <xf numFmtId="0" fontId="17" fillId="2" borderId="6" xfId="13" applyNumberFormat="1" applyFont="1" applyFill="1" applyBorder="1" applyProtection="1">
      <alignment horizontal="left" wrapText="1" indent="2"/>
    </xf>
    <xf numFmtId="49" fontId="17" fillId="2" borderId="6" xfId="6" applyNumberFormat="1" applyFont="1" applyFill="1" applyBorder="1" applyAlignment="1" applyProtection="1">
      <alignment horizontal="center" wrapText="1"/>
    </xf>
    <xf numFmtId="49" fontId="17" fillId="2" borderId="6" xfId="7" applyNumberFormat="1" applyFont="1" applyFill="1" applyBorder="1" applyAlignment="1" applyProtection="1">
      <alignment horizontal="center"/>
    </xf>
    <xf numFmtId="0" fontId="17" fillId="2" borderId="6" xfId="14" applyNumberFormat="1" applyFont="1" applyFill="1" applyBorder="1" applyProtection="1">
      <alignment horizontal="left" wrapText="1" indent="2"/>
    </xf>
    <xf numFmtId="49" fontId="17" fillId="2" borderId="6" xfId="15" applyNumberFormat="1" applyFont="1" applyFill="1" applyBorder="1" applyAlignment="1" applyProtection="1">
      <alignment horizontal="center" shrinkToFit="1"/>
    </xf>
    <xf numFmtId="49" fontId="17" fillId="2" borderId="6" xfId="16" applyNumberFormat="1" applyFont="1" applyFill="1" applyBorder="1" applyAlignment="1" applyProtection="1">
      <alignment horizontal="center" shrinkToFit="1"/>
    </xf>
    <xf numFmtId="0" fontId="19" fillId="2" borderId="6" xfId="14" applyNumberFormat="1" applyFont="1" applyFill="1" applyBorder="1" applyProtection="1">
      <alignment horizontal="left" wrapText="1" indent="2"/>
    </xf>
    <xf numFmtId="49" fontId="10" fillId="2" borderId="6" xfId="18" applyNumberFormat="1" applyFont="1" applyFill="1" applyBorder="1" applyAlignment="1" applyProtection="1">
      <alignment horizontal="center" vertical="center" shrinkToFit="1"/>
    </xf>
    <xf numFmtId="49" fontId="13" fillId="2" borderId="6" xfId="0" applyNumberFormat="1" applyFont="1" applyFill="1" applyBorder="1" applyAlignment="1" applyProtection="1">
      <alignment horizontal="center" vertical="center"/>
    </xf>
    <xf numFmtId="4" fontId="10" fillId="2" borderId="6" xfId="18" applyNumberFormat="1" applyFont="1" applyFill="1" applyBorder="1" applyAlignment="1" applyProtection="1">
      <alignment horizontal="center" vertical="center" shrinkToFit="1"/>
    </xf>
    <xf numFmtId="49" fontId="13" fillId="2" borderId="6" xfId="18" applyNumberFormat="1" applyFont="1" applyFill="1" applyBorder="1" applyAlignment="1" applyProtection="1">
      <alignment horizontal="center" vertical="center" shrinkToFi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left" vertical="top" wrapText="1"/>
    </xf>
    <xf numFmtId="49" fontId="16" fillId="2" borderId="6" xfId="0" applyNumberFormat="1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center" vertical="center"/>
    </xf>
    <xf numFmtId="4" fontId="15" fillId="2" borderId="0" xfId="0" applyNumberFormat="1" applyFont="1" applyFill="1"/>
    <xf numFmtId="0" fontId="14" fillId="2" borderId="0" xfId="21" applyFont="1" applyFill="1" applyBorder="1" applyAlignment="1" applyProtection="1">
      <alignment horizontal="center"/>
    </xf>
    <xf numFmtId="49" fontId="11" fillId="2" borderId="0" xfId="21" applyNumberFormat="1" applyFont="1" applyFill="1" applyBorder="1" applyAlignment="1" applyProtection="1">
      <alignment horizontal="center"/>
    </xf>
    <xf numFmtId="0" fontId="12" fillId="2" borderId="0" xfId="21" applyFont="1" applyFill="1"/>
    <xf numFmtId="0" fontId="9" fillId="2" borderId="0" xfId="21" applyFont="1" applyFill="1" applyBorder="1" applyAlignment="1" applyProtection="1">
      <alignment horizontal="left"/>
    </xf>
    <xf numFmtId="0" fontId="11" fillId="2" borderId="0" xfId="21" applyFont="1" applyFill="1" applyBorder="1" applyAlignment="1" applyProtection="1">
      <alignment horizontal="left"/>
    </xf>
    <xf numFmtId="0" fontId="11" fillId="2" borderId="0" xfId="21" applyFont="1" applyFill="1" applyBorder="1" applyAlignment="1" applyProtection="1"/>
    <xf numFmtId="0" fontId="11" fillId="2" borderId="6" xfId="21" applyFont="1" applyFill="1" applyBorder="1" applyAlignment="1" applyProtection="1">
      <alignment horizontal="center" vertical="center"/>
    </xf>
    <xf numFmtId="49" fontId="16" fillId="2" borderId="6" xfId="21" applyNumberFormat="1" applyFont="1" applyFill="1" applyBorder="1" applyAlignment="1" applyProtection="1">
      <alignment horizontal="left" vertical="top" wrapText="1"/>
    </xf>
    <xf numFmtId="49" fontId="14" fillId="2" borderId="6" xfId="21" applyNumberFormat="1" applyFont="1" applyFill="1" applyBorder="1" applyAlignment="1" applyProtection="1">
      <alignment horizontal="center" vertical="center" wrapText="1"/>
    </xf>
    <xf numFmtId="49" fontId="14" fillId="2" borderId="6" xfId="21" applyNumberFormat="1" applyFont="1" applyFill="1" applyBorder="1" applyAlignment="1" applyProtection="1">
      <alignment horizontal="center" vertical="center"/>
    </xf>
    <xf numFmtId="49" fontId="9" fillId="2" borderId="6" xfId="21" applyNumberFormat="1" applyFont="1" applyFill="1" applyBorder="1" applyAlignment="1" applyProtection="1">
      <alignment horizontal="left" vertical="top" wrapText="1"/>
    </xf>
    <xf numFmtId="4" fontId="11" fillId="2" borderId="6" xfId="21" applyNumberFormat="1" applyFont="1" applyFill="1" applyBorder="1" applyAlignment="1" applyProtection="1">
      <alignment horizontal="center" vertical="center"/>
    </xf>
    <xf numFmtId="4" fontId="12" fillId="2" borderId="0" xfId="21" applyNumberFormat="1" applyFont="1" applyFill="1"/>
    <xf numFmtId="4" fontId="2" fillId="2" borderId="0" xfId="21" applyNumberFormat="1" applyFont="1" applyFill="1" applyBorder="1" applyAlignment="1" applyProtection="1">
      <alignment horizontal="right"/>
    </xf>
    <xf numFmtId="166" fontId="11" fillId="2" borderId="6" xfId="23" applyNumberFormat="1" applyFont="1" applyFill="1" applyBorder="1" applyAlignment="1" applyProtection="1">
      <alignment horizontal="center" vertical="center"/>
    </xf>
    <xf numFmtId="0" fontId="9" fillId="2" borderId="0" xfId="21" applyFont="1" applyFill="1"/>
    <xf numFmtId="0" fontId="11" fillId="2" borderId="0" xfId="21" applyFont="1" applyFill="1"/>
    <xf numFmtId="0" fontId="11" fillId="2" borderId="0" xfId="21" applyFont="1" applyFill="1" applyAlignment="1">
      <alignment horizontal="center"/>
    </xf>
    <xf numFmtId="43" fontId="11" fillId="2" borderId="0" xfId="21" applyNumberFormat="1" applyFont="1" applyFill="1" applyAlignment="1">
      <alignment horizontal="center"/>
    </xf>
    <xf numFmtId="49" fontId="11" fillId="2" borderId="20" xfId="21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4" fontId="10" fillId="2" borderId="6" xfId="0" applyNumberFormat="1" applyFont="1" applyFill="1" applyBorder="1" applyAlignment="1" applyProtection="1">
      <alignment horizontal="right"/>
    </xf>
    <xf numFmtId="49" fontId="13" fillId="2" borderId="6" xfId="0" applyNumberFormat="1" applyFont="1" applyFill="1" applyBorder="1" applyAlignment="1" applyProtection="1">
      <alignment horizontal="center" vertical="center" wrapText="1"/>
    </xf>
    <xf numFmtId="4" fontId="13" fillId="2" borderId="6" xfId="0" quotePrefix="1" applyNumberFormat="1" applyFont="1" applyFill="1" applyBorder="1" applyAlignment="1" applyProtection="1">
      <alignment horizontal="center" vertical="center"/>
    </xf>
    <xf numFmtId="4" fontId="10" fillId="2" borderId="21" xfId="0" applyNumberFormat="1" applyFont="1" applyFill="1" applyBorder="1" applyAlignment="1" applyProtection="1">
      <alignment horizontal="center" vertical="center"/>
    </xf>
    <xf numFmtId="0" fontId="13" fillId="2" borderId="6" xfId="0" applyNumberFormat="1" applyFont="1" applyFill="1" applyBorder="1" applyAlignment="1" applyProtection="1">
      <alignment horizontal="center" vertical="center"/>
    </xf>
    <xf numFmtId="4" fontId="10" fillId="2" borderId="6" xfId="0" applyNumberFormat="1" applyFont="1" applyFill="1" applyBorder="1" applyAlignment="1">
      <alignment horizontal="center" vertical="center" wrapText="1"/>
    </xf>
    <xf numFmtId="4" fontId="13" fillId="2" borderId="6" xfId="17" applyNumberFormat="1" applyFont="1" applyFill="1" applyBorder="1" applyAlignment="1" applyProtection="1">
      <alignment horizontal="center" vertical="center" shrinkToFit="1"/>
    </xf>
    <xf numFmtId="49" fontId="10" fillId="2" borderId="22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" fontId="11" fillId="2" borderId="0" xfId="21" applyNumberFormat="1" applyFont="1" applyFill="1" applyAlignment="1">
      <alignment horizontal="center"/>
    </xf>
    <xf numFmtId="0" fontId="22" fillId="2" borderId="0" xfId="0" applyFont="1" applyFill="1"/>
    <xf numFmtId="0" fontId="12" fillId="2" borderId="0" xfId="0" applyFont="1" applyFill="1"/>
    <xf numFmtId="0" fontId="15" fillId="2" borderId="0" xfId="0" applyFont="1" applyFill="1"/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4" fontId="10" fillId="2" borderId="6" xfId="0" applyNumberFormat="1" applyFont="1" applyFill="1" applyBorder="1" applyAlignment="1" applyProtection="1">
      <alignment horizontal="center" vertical="center"/>
    </xf>
    <xf numFmtId="4" fontId="13" fillId="2" borderId="6" xfId="0" applyNumberFormat="1" applyFont="1" applyFill="1" applyBorder="1" applyAlignment="1" applyProtection="1">
      <alignment horizontal="center" vertical="center"/>
    </xf>
    <xf numFmtId="49" fontId="10" fillId="2" borderId="22" xfId="0" applyNumberFormat="1" applyFont="1" applyFill="1" applyBorder="1" applyAlignment="1" applyProtection="1">
      <alignment horizontal="center" vertical="center" wrapText="1"/>
    </xf>
    <xf numFmtId="4" fontId="10" fillId="2" borderId="6" xfId="17" applyNumberFormat="1" applyFont="1" applyFill="1" applyBorder="1" applyAlignment="1" applyProtection="1">
      <alignment horizontal="center" vertical="center" shrinkToFit="1"/>
    </xf>
    <xf numFmtId="164" fontId="2" fillId="2" borderId="1" xfId="0" applyNumberFormat="1" applyFont="1" applyFill="1" applyBorder="1" applyAlignment="1" applyProtection="1">
      <alignment horizontal="center"/>
    </xf>
    <xf numFmtId="49" fontId="13" fillId="2" borderId="6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 wrapText="1" indent="2"/>
    </xf>
    <xf numFmtId="49" fontId="9" fillId="2" borderId="6" xfId="0" applyNumberFormat="1" applyFont="1" applyFill="1" applyBorder="1" applyAlignment="1" applyProtection="1">
      <alignment horizontal="left" vertical="center" wrapText="1"/>
    </xf>
    <xf numFmtId="165" fontId="9" fillId="2" borderId="6" xfId="0" quotePrefix="1" applyNumberFormat="1" applyFont="1" applyFill="1" applyBorder="1" applyAlignment="1" applyProtection="1">
      <alignment horizontal="left" vertical="center" wrapText="1"/>
    </xf>
    <xf numFmtId="49" fontId="9" fillId="2" borderId="6" xfId="21" applyNumberFormat="1" applyFont="1" applyFill="1" applyBorder="1" applyAlignment="1" applyProtection="1">
      <alignment horizontal="left" vertical="center" wrapText="1"/>
    </xf>
    <xf numFmtId="49" fontId="9" fillId="2" borderId="6" xfId="21" applyNumberFormat="1" applyFont="1" applyFill="1" applyBorder="1" applyAlignment="1" applyProtection="1">
      <alignment horizontal="left" wrapText="1"/>
    </xf>
    <xf numFmtId="49" fontId="16" fillId="2" borderId="6" xfId="21" applyNumberFormat="1" applyFont="1" applyFill="1" applyBorder="1" applyAlignment="1" applyProtection="1">
      <alignment horizontal="left" vertical="center" wrapText="1"/>
    </xf>
    <xf numFmtId="0" fontId="9" fillId="2" borderId="6" xfId="21" applyFont="1" applyFill="1" applyBorder="1" applyAlignment="1" applyProtection="1">
      <alignment horizontal="left" vertical="center"/>
    </xf>
    <xf numFmtId="49" fontId="21" fillId="2" borderId="6" xfId="0" applyNumberFormat="1" applyFont="1" applyFill="1" applyBorder="1" applyAlignment="1">
      <alignment horizontal="center"/>
    </xf>
    <xf numFmtId="0" fontId="9" fillId="2" borderId="6" xfId="0" quotePrefix="1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center"/>
    </xf>
    <xf numFmtId="165" fontId="9" fillId="2" borderId="6" xfId="0" applyNumberFormat="1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 applyProtection="1">
      <alignment vertical="center" wrapText="1"/>
    </xf>
    <xf numFmtId="0" fontId="9" fillId="2" borderId="6" xfId="0" quotePrefix="1" applyNumberFormat="1" applyFont="1" applyFill="1" applyBorder="1" applyAlignment="1">
      <alignment vertical="center" wrapText="1"/>
    </xf>
    <xf numFmtId="49" fontId="16" fillId="2" borderId="6" xfId="0" applyNumberFormat="1" applyFont="1" applyFill="1" applyBorder="1" applyAlignment="1" applyProtection="1">
      <alignment vertical="center" wrapText="1"/>
    </xf>
    <xf numFmtId="49" fontId="9" fillId="2" borderId="6" xfId="0" quotePrefix="1" applyNumberFormat="1" applyFont="1" applyFill="1" applyBorder="1" applyAlignment="1" applyProtection="1">
      <alignment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49" fontId="9" fillId="2" borderId="6" xfId="0" quotePrefix="1" applyNumberFormat="1" applyFont="1" applyFill="1" applyBorder="1" applyAlignment="1" applyProtection="1">
      <alignment horizontal="left" vertical="center" wrapText="1"/>
    </xf>
    <xf numFmtId="49" fontId="16" fillId="2" borderId="6" xfId="0" quotePrefix="1" applyNumberFormat="1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/>
    </xf>
    <xf numFmtId="0" fontId="13" fillId="2" borderId="6" xfId="0" quotePrefix="1" applyNumberFormat="1" applyFont="1" applyFill="1" applyBorder="1" applyAlignment="1">
      <alignment horizontal="left" vertical="center" wrapText="1"/>
    </xf>
    <xf numFmtId="4" fontId="11" fillId="2" borderId="0" xfId="23" applyNumberFormat="1" applyFont="1" applyFill="1" applyAlignment="1">
      <alignment horizontal="center"/>
    </xf>
    <xf numFmtId="43" fontId="12" fillId="2" borderId="0" xfId="27" applyFont="1" applyFill="1"/>
    <xf numFmtId="43" fontId="12" fillId="2" borderId="0" xfId="0" applyNumberFormat="1" applyFont="1" applyFill="1"/>
    <xf numFmtId="43" fontId="15" fillId="2" borderId="0" xfId="0" applyNumberFormat="1" applyFont="1" applyFill="1"/>
    <xf numFmtId="49" fontId="9" fillId="2" borderId="4" xfId="0" applyNumberFormat="1" applyFont="1" applyFill="1" applyBorder="1" applyAlignment="1" applyProtection="1">
      <alignment horizontal="left" vertical="center" wrapText="1"/>
    </xf>
    <xf numFmtId="0" fontId="9" fillId="2" borderId="6" xfId="0" quotePrefix="1" applyFont="1" applyFill="1" applyBorder="1" applyAlignment="1">
      <alignment horizontal="left" vertical="center" wrapText="1"/>
    </xf>
    <xf numFmtId="0" fontId="9" fillId="2" borderId="24" xfId="0" quotePrefix="1" applyNumberFormat="1" applyFont="1" applyFill="1" applyBorder="1" applyAlignment="1">
      <alignment horizontal="left" vertical="center" wrapText="1"/>
    </xf>
    <xf numFmtId="0" fontId="9" fillId="2" borderId="24" xfId="0" quotePrefix="1" applyNumberFormat="1" applyFont="1" applyFill="1" applyBorder="1" applyAlignment="1">
      <alignment vertical="center" wrapText="1"/>
    </xf>
    <xf numFmtId="0" fontId="9" fillId="2" borderId="4" xfId="0" quotePrefix="1" applyNumberFormat="1" applyFont="1" applyFill="1" applyBorder="1" applyAlignment="1">
      <alignment vertical="center" wrapText="1"/>
    </xf>
    <xf numFmtId="0" fontId="9" fillId="2" borderId="4" xfId="0" quotePrefix="1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justify"/>
    </xf>
    <xf numFmtId="0" fontId="16" fillId="2" borderId="4" xfId="0" quotePrefix="1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4" fontId="14" fillId="2" borderId="6" xfId="21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" fontId="19" fillId="2" borderId="6" xfId="4" applyNumberFormat="1" applyFont="1" applyFill="1" applyBorder="1" applyAlignment="1" applyProtection="1">
      <alignment horizontal="center"/>
    </xf>
    <xf numFmtId="4" fontId="24" fillId="2" borderId="6" xfId="0" applyNumberFormat="1" applyFont="1" applyFill="1" applyBorder="1" applyAlignment="1">
      <alignment horizontal="center"/>
    </xf>
    <xf numFmtId="0" fontId="19" fillId="2" borderId="6" xfId="8" applyNumberFormat="1" applyFont="1" applyFill="1" applyBorder="1" applyAlignment="1" applyProtection="1">
      <alignment horizontal="center"/>
    </xf>
    <xf numFmtId="0" fontId="17" fillId="2" borderId="6" xfId="0" applyFont="1" applyFill="1" applyBorder="1"/>
    <xf numFmtId="4" fontId="19" fillId="2" borderId="6" xfId="12" applyNumberFormat="1" applyFont="1" applyFill="1" applyBorder="1" applyAlignment="1" applyProtection="1">
      <alignment horizontal="center"/>
    </xf>
    <xf numFmtId="4" fontId="24" fillId="2" borderId="6" xfId="0" applyNumberFormat="1" applyFont="1" applyFill="1" applyBorder="1" applyAlignment="1"/>
    <xf numFmtId="4" fontId="17" fillId="2" borderId="6" xfId="12" applyNumberFormat="1" applyFont="1" applyFill="1" applyBorder="1" applyAlignment="1" applyProtection="1">
      <alignment horizontal="center"/>
    </xf>
    <xf numFmtId="4" fontId="17" fillId="2" borderId="6" xfId="0" applyNumberFormat="1" applyFont="1" applyFill="1" applyBorder="1" applyAlignment="1">
      <alignment horizontal="center"/>
    </xf>
    <xf numFmtId="4" fontId="21" fillId="2" borderId="6" xfId="27" applyNumberFormat="1" applyFont="1" applyFill="1" applyBorder="1" applyAlignment="1">
      <alignment horizontal="center"/>
    </xf>
    <xf numFmtId="166" fontId="17" fillId="2" borderId="6" xfId="27" applyNumberFormat="1" applyFont="1" applyFill="1" applyBorder="1" applyAlignment="1">
      <alignment horizontal="center"/>
    </xf>
    <xf numFmtId="4" fontId="17" fillId="2" borderId="0" xfId="0" applyNumberFormat="1" applyFont="1" applyFill="1" applyAlignment="1">
      <alignment horizontal="center"/>
    </xf>
    <xf numFmtId="4" fontId="17" fillId="2" borderId="6" xfId="27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4" fontId="21" fillId="2" borderId="6" xfId="0" applyNumberFormat="1" applyFont="1" applyFill="1" applyBorder="1" applyAlignment="1">
      <alignment horizontal="center"/>
    </xf>
    <xf numFmtId="4" fontId="24" fillId="2" borderId="6" xfId="0" applyNumberFormat="1" applyFont="1" applyFill="1" applyBorder="1" applyAlignment="1">
      <alignment horizontal="right" vertical="center"/>
    </xf>
    <xf numFmtId="4" fontId="21" fillId="2" borderId="6" xfId="0" applyNumberFormat="1" applyFont="1" applyFill="1" applyBorder="1" applyAlignment="1">
      <alignment horizontal="right" vertical="center"/>
    </xf>
    <xf numFmtId="4" fontId="19" fillId="2" borderId="0" xfId="12" applyNumberFormat="1" applyFont="1" applyFill="1" applyBorder="1" applyAlignment="1" applyProtection="1">
      <alignment horizontal="center"/>
    </xf>
    <xf numFmtId="4" fontId="17" fillId="2" borderId="10" xfId="0" applyNumberFormat="1" applyFont="1" applyFill="1" applyBorder="1" applyAlignment="1">
      <alignment horizontal="center"/>
    </xf>
    <xf numFmtId="4" fontId="25" fillId="2" borderId="0" xfId="0" applyNumberFormat="1" applyFont="1" applyFill="1" applyBorder="1" applyAlignment="1">
      <alignment horizontal="right"/>
    </xf>
    <xf numFmtId="49" fontId="11" fillId="2" borderId="6" xfId="21" applyNumberFormat="1" applyFont="1" applyFill="1" applyBorder="1" applyAlignment="1" applyProtection="1">
      <alignment horizontal="center" vertical="center" wrapText="1"/>
    </xf>
    <xf numFmtId="0" fontId="9" fillId="2" borderId="6" xfId="21" applyFont="1" applyFill="1" applyBorder="1" applyAlignment="1" applyProtection="1">
      <alignment horizontal="center" vertical="center"/>
    </xf>
    <xf numFmtId="49" fontId="11" fillId="2" borderId="6" xfId="2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4" fontId="11" fillId="2" borderId="10" xfId="21" applyNumberFormat="1" applyFont="1" applyFill="1" applyBorder="1" applyAlignment="1">
      <alignment horizontal="center" vertical="center"/>
    </xf>
    <xf numFmtId="4" fontId="11" fillId="2" borderId="10" xfId="22" applyNumberFormat="1" applyFont="1" applyFill="1" applyAlignment="1" applyProtection="1">
      <alignment horizontal="center" vertical="center"/>
    </xf>
    <xf numFmtId="4" fontId="11" fillId="2" borderId="0" xfId="21" applyNumberFormat="1" applyFont="1" applyFill="1" applyBorder="1" applyAlignment="1" applyProtection="1">
      <alignment horizontal="center" vertical="center"/>
    </xf>
    <xf numFmtId="4" fontId="11" fillId="2" borderId="13" xfId="21" applyNumberFormat="1" applyFont="1" applyFill="1" applyBorder="1" applyAlignment="1">
      <alignment horizontal="center" vertical="center"/>
    </xf>
    <xf numFmtId="4" fontId="11" fillId="2" borderId="20" xfId="21" applyNumberFormat="1" applyFont="1" applyFill="1" applyBorder="1" applyAlignment="1" applyProtection="1">
      <alignment horizontal="center" vertical="center"/>
    </xf>
    <xf numFmtId="4" fontId="11" fillId="2" borderId="6" xfId="21" applyNumberFormat="1" applyFont="1" applyFill="1" applyBorder="1" applyAlignment="1">
      <alignment horizontal="center" vertical="center"/>
    </xf>
    <xf numFmtId="4" fontId="26" fillId="2" borderId="10" xfId="22" applyNumberFormat="1" applyFont="1" applyFill="1" applyAlignment="1" applyProtection="1">
      <alignment horizontal="center" vertical="center"/>
    </xf>
    <xf numFmtId="4" fontId="11" fillId="2" borderId="6" xfId="17" applyNumberFormat="1" applyFont="1" applyFill="1" applyBorder="1" applyAlignment="1" applyProtection="1">
      <alignment horizontal="center" vertical="center" shrinkToFit="1"/>
    </xf>
    <xf numFmtId="166" fontId="14" fillId="2" borderId="13" xfId="27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4" fontId="13" fillId="2" borderId="10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49" fontId="11" fillId="2" borderId="6" xfId="21" applyNumberFormat="1" applyFont="1" applyFill="1" applyBorder="1" applyAlignment="1" applyProtection="1">
      <alignment horizontal="center" vertical="center" wrapText="1"/>
    </xf>
    <xf numFmtId="49" fontId="11" fillId="2" borderId="6" xfId="21" applyNumberFormat="1" applyFont="1" applyFill="1" applyBorder="1" applyAlignment="1" applyProtection="1">
      <alignment horizontal="center" vertical="center"/>
    </xf>
    <xf numFmtId="0" fontId="27" fillId="0" borderId="4" xfId="0" quotePrefix="1" applyNumberFormat="1" applyFont="1" applyBorder="1" applyAlignment="1">
      <alignment horizontal="left" wrapText="1"/>
    </xf>
    <xf numFmtId="0" fontId="27" fillId="0" borderId="4" xfId="0" quotePrefix="1" applyNumberFormat="1" applyFont="1" applyBorder="1" applyAlignment="1">
      <alignment horizontal="left" vertical="center" wrapText="1"/>
    </xf>
    <xf numFmtId="49" fontId="28" fillId="0" borderId="0" xfId="0" applyNumberFormat="1" applyFont="1" applyAlignment="1">
      <alignment horizontal="left" vertical="center" wrapText="1"/>
    </xf>
    <xf numFmtId="49" fontId="28" fillId="0" borderId="21" xfId="0" applyNumberFormat="1" applyFont="1" applyBorder="1" applyAlignment="1">
      <alignment horizontal="left" vertical="center"/>
    </xf>
    <xf numFmtId="49" fontId="28" fillId="0" borderId="21" xfId="0" applyNumberFormat="1" applyFont="1" applyBorder="1" applyAlignment="1">
      <alignment horizontal="left" vertical="center" wrapText="1"/>
    </xf>
    <xf numFmtId="49" fontId="28" fillId="0" borderId="21" xfId="0" applyNumberFormat="1" applyFont="1" applyBorder="1" applyAlignment="1">
      <alignment horizontal="left" vertical="justify"/>
    </xf>
    <xf numFmtId="0" fontId="28" fillId="0" borderId="21" xfId="0" applyFont="1" applyBorder="1" applyAlignment="1">
      <alignment horizontal="left" vertical="center"/>
    </xf>
    <xf numFmtId="0" fontId="16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49" fontId="9" fillId="2" borderId="3" xfId="0" applyNumberFormat="1" applyFont="1" applyFill="1" applyBorder="1" applyAlignment="1" applyProtection="1">
      <alignment horizontal="left" wrapText="1"/>
    </xf>
    <xf numFmtId="49" fontId="10" fillId="2" borderId="3" xfId="0" applyNumberFormat="1" applyFont="1" applyFill="1" applyBorder="1" applyAlignment="1" applyProtection="1">
      <alignment wrapText="1"/>
    </xf>
    <xf numFmtId="49" fontId="9" fillId="2" borderId="4" xfId="0" applyNumberFormat="1" applyFont="1" applyFill="1" applyBorder="1" applyAlignment="1" applyProtection="1">
      <alignment horizontal="left" wrapText="1"/>
    </xf>
    <xf numFmtId="0" fontId="9" fillId="2" borderId="6" xfId="0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49" fontId="11" fillId="2" borderId="6" xfId="21" applyNumberFormat="1" applyFont="1" applyFill="1" applyBorder="1" applyAlignment="1" applyProtection="1">
      <alignment horizontal="center" vertical="center" wrapText="1"/>
    </xf>
    <xf numFmtId="0" fontId="1" fillId="2" borderId="0" xfId="21" applyFont="1" applyFill="1" applyBorder="1" applyAlignment="1" applyProtection="1">
      <alignment horizontal="center"/>
    </xf>
    <xf numFmtId="0" fontId="9" fillId="2" borderId="6" xfId="21" applyFont="1" applyFill="1" applyBorder="1" applyAlignment="1" applyProtection="1">
      <alignment horizontal="center" vertical="center"/>
    </xf>
    <xf numFmtId="0" fontId="11" fillId="2" borderId="6" xfId="21" applyFont="1" applyFill="1" applyBorder="1" applyAlignment="1" applyProtection="1">
      <alignment horizontal="center" vertical="center" wrapText="1"/>
    </xf>
    <xf numFmtId="49" fontId="11" fillId="2" borderId="6" xfId="21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</cellXfs>
  <cellStyles count="28">
    <cellStyle name="ex76" xfId="24"/>
    <cellStyle name="ex77" xfId="25"/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31 2" xfId="26"/>
    <cellStyle name="xl40" xfId="18"/>
    <cellStyle name="xl42" xfId="2"/>
    <cellStyle name="xl43" xfId="6"/>
    <cellStyle name="xl45" xfId="20"/>
    <cellStyle name="xl45 2" xfId="22"/>
    <cellStyle name="xl46" xfId="17"/>
    <cellStyle name="xl50" xfId="3"/>
    <cellStyle name="xl51" xfId="7"/>
    <cellStyle name="xl56" xfId="4"/>
    <cellStyle name="xl89" xfId="1"/>
    <cellStyle name="Обычный" xfId="0" builtinId="0"/>
    <cellStyle name="Обычный 2" xfId="21"/>
    <cellStyle name="Финансовый" xfId="27" builtinId="3"/>
    <cellStyle name="Финансовый 2" xfId="23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2"/>
  <sheetViews>
    <sheetView showGridLines="0" view="pageBreakPreview" zoomScale="140" zoomScaleNormal="120" zoomScaleSheetLayoutView="140" workbookViewId="0">
      <selection activeCell="E1" sqref="E1"/>
    </sheetView>
  </sheetViews>
  <sheetFormatPr defaultColWidth="9.140625" defaultRowHeight="12.75" customHeight="1" x14ac:dyDescent="0.2"/>
  <cols>
    <col min="1" max="1" width="46.5703125" style="17" customWidth="1"/>
    <col min="2" max="2" width="6.140625" style="95" customWidth="1"/>
    <col min="3" max="3" width="22.7109375" style="24" customWidth="1"/>
    <col min="4" max="5" width="22" style="31" customWidth="1"/>
    <col min="6" max="6" width="18.7109375" style="95" customWidth="1"/>
    <col min="7" max="7" width="20.7109375" style="95" customWidth="1"/>
    <col min="8" max="8" width="16.7109375" style="95" customWidth="1"/>
    <col min="9" max="16384" width="9.140625" style="95"/>
  </cols>
  <sheetData>
    <row r="1" spans="1:6" ht="12" customHeight="1" x14ac:dyDescent="0.25">
      <c r="A1" s="177"/>
      <c r="B1" s="177"/>
      <c r="C1" s="177"/>
      <c r="D1" s="177"/>
      <c r="E1" s="92"/>
      <c r="F1" s="92"/>
    </row>
    <row r="2" spans="1:6" ht="12" customHeight="1" x14ac:dyDescent="0.25">
      <c r="A2" s="177"/>
      <c r="B2" s="177"/>
      <c r="C2" s="177"/>
      <c r="D2" s="177"/>
      <c r="E2" s="92"/>
      <c r="F2" s="92"/>
    </row>
    <row r="3" spans="1:6" ht="12" customHeight="1" x14ac:dyDescent="0.25">
      <c r="A3" s="177"/>
      <c r="B3" s="177"/>
      <c r="C3" s="177"/>
      <c r="D3" s="177"/>
      <c r="E3" s="92"/>
      <c r="F3" s="92"/>
    </row>
    <row r="4" spans="1:6" ht="12" customHeight="1" x14ac:dyDescent="0.25">
      <c r="A4" s="177"/>
      <c r="B4" s="177"/>
      <c r="C4" s="177"/>
      <c r="D4" s="177"/>
      <c r="E4" s="92"/>
      <c r="F4" s="92"/>
    </row>
    <row r="5" spans="1:6" ht="12" customHeight="1" x14ac:dyDescent="0.25">
      <c r="A5" s="177"/>
      <c r="B5" s="177"/>
      <c r="C5" s="177"/>
      <c r="D5" s="177"/>
      <c r="E5" s="92"/>
      <c r="F5" s="92"/>
    </row>
    <row r="6" spans="1:6" ht="13.5" customHeight="1" x14ac:dyDescent="0.25">
      <c r="A6" s="177"/>
      <c r="B6" s="177"/>
      <c r="C6" s="177"/>
      <c r="D6" s="177"/>
      <c r="E6" s="92"/>
      <c r="F6" s="92"/>
    </row>
    <row r="7" spans="1:6" ht="15" x14ac:dyDescent="0.25">
      <c r="A7" s="194" t="s">
        <v>0</v>
      </c>
      <c r="B7" s="194"/>
      <c r="C7" s="194"/>
      <c r="D7" s="194"/>
      <c r="E7" s="27"/>
      <c r="F7" s="115" t="s">
        <v>1</v>
      </c>
    </row>
    <row r="8" spans="1:6" x14ac:dyDescent="0.2">
      <c r="A8" s="15"/>
      <c r="B8" s="1"/>
      <c r="C8" s="20"/>
      <c r="D8" s="32"/>
      <c r="E8" s="28" t="s">
        <v>2</v>
      </c>
      <c r="F8" s="7" t="s">
        <v>3</v>
      </c>
    </row>
    <row r="9" spans="1:6" x14ac:dyDescent="0.2">
      <c r="A9" s="193" t="s">
        <v>971</v>
      </c>
      <c r="B9" s="193"/>
      <c r="C9" s="193"/>
      <c r="D9" s="193"/>
      <c r="E9" s="27" t="s">
        <v>4</v>
      </c>
      <c r="F9" s="104">
        <v>45231</v>
      </c>
    </row>
    <row r="10" spans="1:6" x14ac:dyDescent="0.2">
      <c r="A10" s="16"/>
      <c r="B10" s="4"/>
      <c r="C10" s="21"/>
      <c r="D10" s="33"/>
      <c r="E10" s="27" t="s">
        <v>6</v>
      </c>
      <c r="F10" s="5" t="s">
        <v>14</v>
      </c>
    </row>
    <row r="11" spans="1:6" ht="21" customHeight="1" x14ac:dyDescent="0.2">
      <c r="A11" s="15" t="s">
        <v>7</v>
      </c>
      <c r="B11" s="195" t="s">
        <v>928</v>
      </c>
      <c r="C11" s="196"/>
      <c r="D11" s="196"/>
      <c r="E11" s="27" t="s">
        <v>8</v>
      </c>
      <c r="F11" s="5" t="s">
        <v>15</v>
      </c>
    </row>
    <row r="12" spans="1:6" x14ac:dyDescent="0.2">
      <c r="A12" s="15" t="s">
        <v>9</v>
      </c>
      <c r="B12" s="197" t="s">
        <v>970</v>
      </c>
      <c r="C12" s="197"/>
      <c r="D12" s="197"/>
      <c r="E12" s="27" t="s">
        <v>10</v>
      </c>
      <c r="F12" s="7" t="s">
        <v>16</v>
      </c>
    </row>
    <row r="13" spans="1:6" x14ac:dyDescent="0.2">
      <c r="A13" s="15" t="s">
        <v>972</v>
      </c>
      <c r="B13" s="6"/>
      <c r="C13" s="20"/>
      <c r="D13" s="33"/>
      <c r="E13" s="27"/>
      <c r="F13" s="8"/>
    </row>
    <row r="14" spans="1:6" ht="20.25" customHeight="1" thickBot="1" x14ac:dyDescent="0.25">
      <c r="A14" s="15" t="s">
        <v>13</v>
      </c>
      <c r="B14" s="6"/>
      <c r="C14" s="20"/>
      <c r="D14" s="33"/>
      <c r="E14" s="27" t="s">
        <v>11</v>
      </c>
      <c r="F14" s="9" t="s">
        <v>12</v>
      </c>
    </row>
    <row r="15" spans="1:6" ht="4.1500000000000004" customHeight="1" x14ac:dyDescent="0.25">
      <c r="A15" s="192"/>
      <c r="B15" s="192"/>
      <c r="C15" s="192"/>
      <c r="D15" s="192"/>
      <c r="E15" s="29"/>
      <c r="F15" s="10"/>
    </row>
    <row r="16" spans="1:6" ht="3.6" customHeight="1" x14ac:dyDescent="0.2">
      <c r="A16" s="198" t="s">
        <v>17</v>
      </c>
      <c r="B16" s="198" t="s">
        <v>18</v>
      </c>
      <c r="C16" s="200" t="s">
        <v>19</v>
      </c>
      <c r="D16" s="199" t="s">
        <v>20</v>
      </c>
      <c r="E16" s="199" t="s">
        <v>21</v>
      </c>
      <c r="F16" s="199" t="s">
        <v>22</v>
      </c>
    </row>
    <row r="17" spans="1:8" ht="3" customHeight="1" x14ac:dyDescent="0.2">
      <c r="A17" s="198"/>
      <c r="B17" s="198"/>
      <c r="C17" s="200"/>
      <c r="D17" s="199"/>
      <c r="E17" s="199"/>
      <c r="F17" s="199"/>
    </row>
    <row r="18" spans="1:8" ht="3" customHeight="1" x14ac:dyDescent="0.2">
      <c r="A18" s="198"/>
      <c r="B18" s="198"/>
      <c r="C18" s="200"/>
      <c r="D18" s="199"/>
      <c r="E18" s="199"/>
      <c r="F18" s="199"/>
    </row>
    <row r="19" spans="1:8" ht="3" customHeight="1" x14ac:dyDescent="0.2">
      <c r="A19" s="198"/>
      <c r="B19" s="198"/>
      <c r="C19" s="200"/>
      <c r="D19" s="199"/>
      <c r="E19" s="199"/>
      <c r="F19" s="199"/>
    </row>
    <row r="20" spans="1:8" ht="3" customHeight="1" x14ac:dyDescent="0.2">
      <c r="A20" s="198"/>
      <c r="B20" s="198"/>
      <c r="C20" s="200"/>
      <c r="D20" s="199"/>
      <c r="E20" s="199"/>
      <c r="F20" s="199"/>
    </row>
    <row r="21" spans="1:8" ht="14.45" customHeight="1" x14ac:dyDescent="0.2">
      <c r="A21" s="198"/>
      <c r="B21" s="198"/>
      <c r="C21" s="200"/>
      <c r="D21" s="199"/>
      <c r="E21" s="199"/>
      <c r="F21" s="199"/>
    </row>
    <row r="22" spans="1:8" ht="12.6" customHeight="1" x14ac:dyDescent="0.2">
      <c r="A22" s="198"/>
      <c r="B22" s="198"/>
      <c r="C22" s="200"/>
      <c r="D22" s="199"/>
      <c r="E22" s="199"/>
      <c r="F22" s="199"/>
    </row>
    <row r="23" spans="1:8" ht="15" customHeight="1" x14ac:dyDescent="0.2">
      <c r="A23" s="57">
        <v>1</v>
      </c>
      <c r="B23" s="82">
        <v>2</v>
      </c>
      <c r="C23" s="22">
        <v>3</v>
      </c>
      <c r="D23" s="98" t="s">
        <v>23</v>
      </c>
      <c r="E23" s="98" t="s">
        <v>24</v>
      </c>
      <c r="F23" s="98" t="s">
        <v>25</v>
      </c>
      <c r="G23" s="14"/>
      <c r="H23" s="14"/>
    </row>
    <row r="24" spans="1:8" ht="12" customHeight="1" x14ac:dyDescent="0.2">
      <c r="A24" s="56" t="s">
        <v>26</v>
      </c>
      <c r="B24" s="84" t="s">
        <v>27</v>
      </c>
      <c r="C24" s="87" t="s">
        <v>28</v>
      </c>
      <c r="D24" s="178">
        <v>747876738.03999996</v>
      </c>
      <c r="E24" s="101">
        <f>E26+E179</f>
        <v>626796088.75</v>
      </c>
      <c r="F24" s="101">
        <f>D24-E24</f>
        <v>121080649.28999996</v>
      </c>
      <c r="G24" s="130"/>
    </row>
    <row r="25" spans="1:8" s="96" customFormat="1" ht="15" customHeight="1" x14ac:dyDescent="0.2">
      <c r="A25" s="55" t="s">
        <v>29</v>
      </c>
      <c r="B25" s="99"/>
      <c r="C25" s="98"/>
      <c r="D25" s="83"/>
      <c r="E25" s="83"/>
      <c r="F25" s="83"/>
      <c r="G25" s="132"/>
    </row>
    <row r="26" spans="1:8" s="96" customFormat="1" ht="16.899999999999999" customHeight="1" x14ac:dyDescent="0.2">
      <c r="A26" s="81" t="s">
        <v>30</v>
      </c>
      <c r="B26" s="84" t="s">
        <v>27</v>
      </c>
      <c r="C26" s="51" t="s">
        <v>31</v>
      </c>
      <c r="D26" s="101" t="s">
        <v>36</v>
      </c>
      <c r="E26" s="101">
        <f>E27+E46+E52+E66+E74+E87+E98+E104+E112+E119+E122+E174+E82</f>
        <v>294362957.25999993</v>
      </c>
      <c r="F26" s="101" t="s">
        <v>36</v>
      </c>
      <c r="G26" s="58"/>
    </row>
    <row r="27" spans="1:8" ht="14.25" customHeight="1" x14ac:dyDescent="0.2">
      <c r="A27" s="81" t="s">
        <v>32</v>
      </c>
      <c r="B27" s="84" t="s">
        <v>27</v>
      </c>
      <c r="C27" s="51" t="s">
        <v>33</v>
      </c>
      <c r="D27" s="101" t="s">
        <v>36</v>
      </c>
      <c r="E27" s="101">
        <f>E28</f>
        <v>228532031.14999995</v>
      </c>
      <c r="F27" s="101" t="s">
        <v>36</v>
      </c>
    </row>
    <row r="28" spans="1:8" ht="18" customHeight="1" x14ac:dyDescent="0.2">
      <c r="A28" s="107" t="s">
        <v>34</v>
      </c>
      <c r="B28" s="99" t="s">
        <v>27</v>
      </c>
      <c r="C28" s="98" t="s">
        <v>648</v>
      </c>
      <c r="D28" s="100" t="s">
        <v>36</v>
      </c>
      <c r="E28" s="100">
        <f>E29+E32+E35+E38+E40+E42+E44</f>
        <v>228532031.14999995</v>
      </c>
      <c r="F28" s="101" t="s">
        <v>36</v>
      </c>
    </row>
    <row r="29" spans="1:8" ht="65.25" customHeight="1" x14ac:dyDescent="0.2">
      <c r="A29" s="107" t="s">
        <v>698</v>
      </c>
      <c r="B29" s="99" t="s">
        <v>27</v>
      </c>
      <c r="C29" s="98" t="s">
        <v>697</v>
      </c>
      <c r="D29" s="100" t="s">
        <v>36</v>
      </c>
      <c r="E29" s="100">
        <f>E30+E31</f>
        <v>225723331.42999998</v>
      </c>
      <c r="F29" s="101" t="s">
        <v>36</v>
      </c>
    </row>
    <row r="30" spans="1:8" ht="97.5" customHeight="1" x14ac:dyDescent="0.2">
      <c r="A30" s="135" t="s">
        <v>872</v>
      </c>
      <c r="B30" s="99" t="s">
        <v>27</v>
      </c>
      <c r="C30" s="98" t="s">
        <v>35</v>
      </c>
      <c r="D30" s="101" t="s">
        <v>36</v>
      </c>
      <c r="E30" s="103">
        <v>225696935.97999999</v>
      </c>
      <c r="F30" s="101" t="s">
        <v>36</v>
      </c>
    </row>
    <row r="31" spans="1:8" ht="96.75" customHeight="1" x14ac:dyDescent="0.2">
      <c r="A31" s="135" t="s">
        <v>873</v>
      </c>
      <c r="B31" s="99" t="s">
        <v>27</v>
      </c>
      <c r="C31" s="98" t="s">
        <v>37</v>
      </c>
      <c r="D31" s="100" t="s">
        <v>36</v>
      </c>
      <c r="E31" s="103">
        <v>26395.45</v>
      </c>
      <c r="F31" s="101" t="s">
        <v>36</v>
      </c>
    </row>
    <row r="32" spans="1:8" ht="85.5" customHeight="1" x14ac:dyDescent="0.2">
      <c r="A32" s="135" t="s">
        <v>874</v>
      </c>
      <c r="B32" s="99" t="s">
        <v>27</v>
      </c>
      <c r="C32" s="98" t="s">
        <v>699</v>
      </c>
      <c r="D32" s="100" t="s">
        <v>36</v>
      </c>
      <c r="E32" s="103">
        <f>E33+E34</f>
        <v>295755.73</v>
      </c>
      <c r="F32" s="101" t="s">
        <v>36</v>
      </c>
    </row>
    <row r="33" spans="1:6" ht="95.25" customHeight="1" x14ac:dyDescent="0.2">
      <c r="A33" s="135" t="s">
        <v>38</v>
      </c>
      <c r="B33" s="99" t="s">
        <v>27</v>
      </c>
      <c r="C33" s="98" t="s">
        <v>39</v>
      </c>
      <c r="D33" s="101" t="s">
        <v>36</v>
      </c>
      <c r="E33" s="103">
        <v>295293.73</v>
      </c>
      <c r="F33" s="101" t="s">
        <v>36</v>
      </c>
    </row>
    <row r="34" spans="1:6" ht="106.5" customHeight="1" x14ac:dyDescent="0.2">
      <c r="A34" s="123" t="s">
        <v>664</v>
      </c>
      <c r="B34" s="99" t="s">
        <v>27</v>
      </c>
      <c r="C34" s="98" t="s">
        <v>691</v>
      </c>
      <c r="D34" s="101" t="s">
        <v>36</v>
      </c>
      <c r="E34" s="103">
        <v>462</v>
      </c>
      <c r="F34" s="101" t="s">
        <v>36</v>
      </c>
    </row>
    <row r="35" spans="1:6" ht="37.5" customHeight="1" x14ac:dyDescent="0.2">
      <c r="A35" s="123" t="s">
        <v>701</v>
      </c>
      <c r="B35" s="99" t="s">
        <v>27</v>
      </c>
      <c r="C35" s="98" t="s">
        <v>700</v>
      </c>
      <c r="D35" s="101" t="s">
        <v>36</v>
      </c>
      <c r="E35" s="103">
        <f>E36+E37</f>
        <v>533917.05999999994</v>
      </c>
      <c r="F35" s="101" t="s">
        <v>36</v>
      </c>
    </row>
    <row r="36" spans="1:6" ht="51" customHeight="1" x14ac:dyDescent="0.2">
      <c r="A36" s="116" t="s">
        <v>40</v>
      </c>
      <c r="B36" s="99" t="s">
        <v>27</v>
      </c>
      <c r="C36" s="98" t="s">
        <v>41</v>
      </c>
      <c r="D36" s="101" t="s">
        <v>36</v>
      </c>
      <c r="E36" s="103">
        <v>533385.6</v>
      </c>
      <c r="F36" s="101" t="s">
        <v>36</v>
      </c>
    </row>
    <row r="37" spans="1:6" ht="60" customHeight="1" x14ac:dyDescent="0.2">
      <c r="A37" s="117" t="s">
        <v>740</v>
      </c>
      <c r="B37" s="99" t="s">
        <v>27</v>
      </c>
      <c r="C37" s="98" t="s">
        <v>758</v>
      </c>
      <c r="D37" s="101" t="s">
        <v>36</v>
      </c>
      <c r="E37" s="103">
        <v>531.46</v>
      </c>
      <c r="F37" s="101" t="s">
        <v>36</v>
      </c>
    </row>
    <row r="38" spans="1:6" ht="60.75" customHeight="1" x14ac:dyDescent="0.2">
      <c r="A38" s="107" t="s">
        <v>703</v>
      </c>
      <c r="B38" s="99" t="s">
        <v>27</v>
      </c>
      <c r="C38" s="97" t="s">
        <v>702</v>
      </c>
      <c r="D38" s="101" t="s">
        <v>36</v>
      </c>
      <c r="E38" s="103">
        <f>E39</f>
        <v>226336.29</v>
      </c>
      <c r="F38" s="101" t="s">
        <v>36</v>
      </c>
    </row>
    <row r="39" spans="1:6" ht="80.25" customHeight="1" x14ac:dyDescent="0.2">
      <c r="A39" s="107" t="s">
        <v>624</v>
      </c>
      <c r="B39" s="99" t="s">
        <v>27</v>
      </c>
      <c r="C39" s="19" t="s">
        <v>571</v>
      </c>
      <c r="D39" s="101" t="s">
        <v>36</v>
      </c>
      <c r="E39" s="103">
        <v>226336.29</v>
      </c>
      <c r="F39" s="101" t="s">
        <v>36</v>
      </c>
    </row>
    <row r="40" spans="1:6" ht="70.5" customHeight="1" x14ac:dyDescent="0.2">
      <c r="A40" s="107" t="s">
        <v>656</v>
      </c>
      <c r="B40" s="99" t="s">
        <v>27</v>
      </c>
      <c r="C40" s="97" t="s">
        <v>727</v>
      </c>
      <c r="D40" s="101" t="s">
        <v>36</v>
      </c>
      <c r="E40" s="103">
        <f>E41</f>
        <v>706898.76</v>
      </c>
      <c r="F40" s="101" t="s">
        <v>36</v>
      </c>
    </row>
    <row r="41" spans="1:6" ht="105" customHeight="1" x14ac:dyDescent="0.2">
      <c r="A41" s="136" t="s">
        <v>871</v>
      </c>
      <c r="B41" s="99" t="s">
        <v>27</v>
      </c>
      <c r="C41" s="97" t="s">
        <v>661</v>
      </c>
      <c r="D41" s="101" t="s">
        <v>36</v>
      </c>
      <c r="E41" s="103">
        <v>706898.76</v>
      </c>
      <c r="F41" s="101" t="s">
        <v>36</v>
      </c>
    </row>
    <row r="42" spans="1:6" ht="61.5" customHeight="1" x14ac:dyDescent="0.2">
      <c r="A42" s="136" t="s">
        <v>825</v>
      </c>
      <c r="B42" s="99" t="s">
        <v>27</v>
      </c>
      <c r="C42" s="97" t="s">
        <v>824</v>
      </c>
      <c r="D42" s="101"/>
      <c r="E42" s="103">
        <f>E43</f>
        <v>529790.19999999995</v>
      </c>
      <c r="F42" s="101"/>
    </row>
    <row r="43" spans="1:6" ht="61.5" customHeight="1" x14ac:dyDescent="0.2">
      <c r="A43" s="136" t="s">
        <v>825</v>
      </c>
      <c r="B43" s="99" t="s">
        <v>27</v>
      </c>
      <c r="C43" s="97" t="s">
        <v>823</v>
      </c>
      <c r="D43" s="101" t="s">
        <v>36</v>
      </c>
      <c r="E43" s="103">
        <v>529790.19999999995</v>
      </c>
      <c r="F43" s="101" t="s">
        <v>36</v>
      </c>
    </row>
    <row r="44" spans="1:6" ht="61.5" customHeight="1" x14ac:dyDescent="0.2">
      <c r="A44" s="137" t="s">
        <v>877</v>
      </c>
      <c r="B44" s="99" t="s">
        <v>27</v>
      </c>
      <c r="C44" s="97" t="s">
        <v>875</v>
      </c>
      <c r="D44" s="101" t="s">
        <v>36</v>
      </c>
      <c r="E44" s="103">
        <f>E45</f>
        <v>516001.68</v>
      </c>
      <c r="F44" s="101" t="s">
        <v>36</v>
      </c>
    </row>
    <row r="45" spans="1:6" s="96" customFormat="1" ht="58.5" customHeight="1" x14ac:dyDescent="0.2">
      <c r="A45" s="137" t="s">
        <v>877</v>
      </c>
      <c r="B45" s="99" t="s">
        <v>27</v>
      </c>
      <c r="C45" s="97" t="s">
        <v>876</v>
      </c>
      <c r="D45" s="101" t="s">
        <v>36</v>
      </c>
      <c r="E45" s="103">
        <v>516001.68</v>
      </c>
      <c r="F45" s="101" t="s">
        <v>36</v>
      </c>
    </row>
    <row r="46" spans="1:6" s="96" customFormat="1" ht="32.25" customHeight="1" x14ac:dyDescent="0.2">
      <c r="A46" s="120" t="s">
        <v>42</v>
      </c>
      <c r="B46" s="84" t="s">
        <v>27</v>
      </c>
      <c r="C46" s="51" t="s">
        <v>520</v>
      </c>
      <c r="D46" s="101" t="s">
        <v>36</v>
      </c>
      <c r="E46" s="101">
        <f>E47</f>
        <v>6091344.3199999994</v>
      </c>
      <c r="F46" s="101" t="s">
        <v>36</v>
      </c>
    </row>
    <row r="47" spans="1:6" ht="24.75" customHeight="1" x14ac:dyDescent="0.2">
      <c r="A47" s="107" t="s">
        <v>43</v>
      </c>
      <c r="B47" s="99" t="s">
        <v>27</v>
      </c>
      <c r="C47" s="98" t="s">
        <v>547</v>
      </c>
      <c r="D47" s="101" t="s">
        <v>36</v>
      </c>
      <c r="E47" s="100">
        <f>+E48+E49+E50+E51</f>
        <v>6091344.3199999994</v>
      </c>
      <c r="F47" s="101" t="s">
        <v>36</v>
      </c>
    </row>
    <row r="48" spans="1:6" ht="86.25" customHeight="1" x14ac:dyDescent="0.2">
      <c r="A48" s="114" t="s">
        <v>760</v>
      </c>
      <c r="B48" s="99" t="s">
        <v>27</v>
      </c>
      <c r="C48" s="50" t="s">
        <v>759</v>
      </c>
      <c r="D48" s="100" t="s">
        <v>36</v>
      </c>
      <c r="E48" s="103">
        <v>3132028.63</v>
      </c>
      <c r="F48" s="101" t="s">
        <v>36</v>
      </c>
    </row>
    <row r="49" spans="1:6" ht="91.5" customHeight="1" x14ac:dyDescent="0.2">
      <c r="A49" s="114" t="s">
        <v>762</v>
      </c>
      <c r="B49" s="99" t="s">
        <v>27</v>
      </c>
      <c r="C49" s="50" t="s">
        <v>761</v>
      </c>
      <c r="D49" s="101" t="s">
        <v>36</v>
      </c>
      <c r="E49" s="103">
        <v>16585.47</v>
      </c>
      <c r="F49" s="101" t="s">
        <v>36</v>
      </c>
    </row>
    <row r="50" spans="1:6" ht="82.5" customHeight="1" x14ac:dyDescent="0.2">
      <c r="A50" s="114" t="s">
        <v>764</v>
      </c>
      <c r="B50" s="99" t="s">
        <v>27</v>
      </c>
      <c r="C50" s="50" t="s">
        <v>763</v>
      </c>
      <c r="D50" s="101" t="s">
        <v>36</v>
      </c>
      <c r="E50" s="103">
        <v>3294181.16</v>
      </c>
      <c r="F50" s="101" t="s">
        <v>36</v>
      </c>
    </row>
    <row r="51" spans="1:6" s="96" customFormat="1" ht="77.25" customHeight="1" x14ac:dyDescent="0.2">
      <c r="A51" s="119" t="s">
        <v>766</v>
      </c>
      <c r="B51" s="99" t="s">
        <v>27</v>
      </c>
      <c r="C51" s="50" t="s">
        <v>765</v>
      </c>
      <c r="D51" s="100" t="s">
        <v>36</v>
      </c>
      <c r="E51" s="103">
        <v>-351450.94</v>
      </c>
      <c r="F51" s="101" t="s">
        <v>36</v>
      </c>
    </row>
    <row r="52" spans="1:6" s="96" customFormat="1" ht="21" customHeight="1" x14ac:dyDescent="0.2">
      <c r="A52" s="120" t="s">
        <v>44</v>
      </c>
      <c r="B52" s="84" t="s">
        <v>27</v>
      </c>
      <c r="C52" s="51" t="s">
        <v>519</v>
      </c>
      <c r="D52" s="101" t="s">
        <v>36</v>
      </c>
      <c r="E52" s="101">
        <f>E54+E57+E62+E64+E60</f>
        <v>12918378.390000001</v>
      </c>
      <c r="F52" s="101" t="s">
        <v>36</v>
      </c>
    </row>
    <row r="53" spans="1:6" s="96" customFormat="1" ht="26.45" customHeight="1" x14ac:dyDescent="0.2">
      <c r="A53" s="118" t="s">
        <v>705</v>
      </c>
      <c r="B53" s="99" t="s">
        <v>27</v>
      </c>
      <c r="C53" s="98" t="s">
        <v>704</v>
      </c>
      <c r="D53" s="100" t="s">
        <v>36</v>
      </c>
      <c r="E53" s="100">
        <f>E54+E57</f>
        <v>12585345.040000001</v>
      </c>
      <c r="F53" s="100" t="s">
        <v>36</v>
      </c>
    </row>
    <row r="54" spans="1:6" ht="29.25" customHeight="1" x14ac:dyDescent="0.2">
      <c r="A54" s="118" t="s">
        <v>45</v>
      </c>
      <c r="B54" s="99" t="s">
        <v>27</v>
      </c>
      <c r="C54" s="98" t="s">
        <v>546</v>
      </c>
      <c r="D54" s="101" t="s">
        <v>36</v>
      </c>
      <c r="E54" s="100">
        <f>E55+E56</f>
        <v>8797002.2000000011</v>
      </c>
      <c r="F54" s="101" t="s">
        <v>36</v>
      </c>
    </row>
    <row r="55" spans="1:6" ht="51" customHeight="1" x14ac:dyDescent="0.2">
      <c r="A55" s="118" t="s">
        <v>526</v>
      </c>
      <c r="B55" s="99" t="s">
        <v>27</v>
      </c>
      <c r="C55" s="52" t="s">
        <v>525</v>
      </c>
      <c r="D55" s="100" t="s">
        <v>36</v>
      </c>
      <c r="E55" s="88">
        <v>8791878.7300000004</v>
      </c>
      <c r="F55" s="101" t="s">
        <v>36</v>
      </c>
    </row>
    <row r="56" spans="1:6" ht="48.75" customHeight="1" x14ac:dyDescent="0.2">
      <c r="A56" s="121" t="s">
        <v>625</v>
      </c>
      <c r="B56" s="99" t="s">
        <v>27</v>
      </c>
      <c r="C56" s="97" t="s">
        <v>616</v>
      </c>
      <c r="D56" s="100" t="s">
        <v>36</v>
      </c>
      <c r="E56" s="88">
        <v>5123.47</v>
      </c>
      <c r="F56" s="101" t="s">
        <v>36</v>
      </c>
    </row>
    <row r="57" spans="1:6" ht="28.5" customHeight="1" x14ac:dyDescent="0.2">
      <c r="A57" s="118" t="s">
        <v>570</v>
      </c>
      <c r="B57" s="99" t="s">
        <v>27</v>
      </c>
      <c r="C57" s="97" t="s">
        <v>646</v>
      </c>
      <c r="D57" s="100" t="s">
        <v>36</v>
      </c>
      <c r="E57" s="103">
        <f>E58+E59</f>
        <v>3788342.84</v>
      </c>
      <c r="F57" s="101" t="s">
        <v>36</v>
      </c>
    </row>
    <row r="58" spans="1:6" ht="69" customHeight="1" x14ac:dyDescent="0.2">
      <c r="A58" s="121" t="s">
        <v>626</v>
      </c>
      <c r="B58" s="99" t="s">
        <v>27</v>
      </c>
      <c r="C58" s="97" t="s">
        <v>617</v>
      </c>
      <c r="D58" s="100" t="s">
        <v>36</v>
      </c>
      <c r="E58" s="103">
        <v>3775962.94</v>
      </c>
      <c r="F58" s="101" t="s">
        <v>36</v>
      </c>
    </row>
    <row r="59" spans="1:6" ht="67.5" customHeight="1" x14ac:dyDescent="0.2">
      <c r="A59" s="135" t="s">
        <v>827</v>
      </c>
      <c r="B59" s="99" t="s">
        <v>27</v>
      </c>
      <c r="C59" s="97" t="s">
        <v>826</v>
      </c>
      <c r="D59" s="100" t="s">
        <v>36</v>
      </c>
      <c r="E59" s="103">
        <v>12379.9</v>
      </c>
      <c r="F59" s="101" t="s">
        <v>36</v>
      </c>
    </row>
    <row r="60" spans="1:6" ht="20.25" customHeight="1" x14ac:dyDescent="0.2">
      <c r="A60" s="107" t="s">
        <v>46</v>
      </c>
      <c r="B60" s="99" t="s">
        <v>27</v>
      </c>
      <c r="C60" s="50" t="s">
        <v>706</v>
      </c>
      <c r="D60" s="101" t="s">
        <v>36</v>
      </c>
      <c r="E60" s="103">
        <f>E61</f>
        <v>3967.19</v>
      </c>
      <c r="F60" s="101" t="s">
        <v>36</v>
      </c>
    </row>
    <row r="61" spans="1:6" ht="41.25" customHeight="1" x14ac:dyDescent="0.2">
      <c r="A61" s="107" t="s">
        <v>47</v>
      </c>
      <c r="B61" s="99" t="s">
        <v>27</v>
      </c>
      <c r="C61" s="50" t="s">
        <v>48</v>
      </c>
      <c r="D61" s="101" t="s">
        <v>36</v>
      </c>
      <c r="E61" s="103">
        <v>3967.19</v>
      </c>
      <c r="F61" s="101" t="s">
        <v>36</v>
      </c>
    </row>
    <row r="62" spans="1:6" ht="37.5" customHeight="1" x14ac:dyDescent="0.2">
      <c r="A62" s="135" t="s">
        <v>861</v>
      </c>
      <c r="B62" s="99" t="s">
        <v>27</v>
      </c>
      <c r="C62" s="97" t="s">
        <v>860</v>
      </c>
      <c r="D62" s="100" t="s">
        <v>36</v>
      </c>
      <c r="E62" s="103">
        <f>E63</f>
        <v>33542</v>
      </c>
      <c r="F62" s="101" t="s">
        <v>36</v>
      </c>
    </row>
    <row r="63" spans="1:6" ht="37.5" customHeight="1" x14ac:dyDescent="0.2">
      <c r="A63" s="135" t="s">
        <v>861</v>
      </c>
      <c r="B63" s="99" t="s">
        <v>27</v>
      </c>
      <c r="C63" s="97" t="s">
        <v>859</v>
      </c>
      <c r="D63" s="100" t="s">
        <v>36</v>
      </c>
      <c r="E63" s="103">
        <v>33542</v>
      </c>
      <c r="F63" s="101" t="s">
        <v>36</v>
      </c>
    </row>
    <row r="64" spans="1:6" ht="27.75" customHeight="1" x14ac:dyDescent="0.2">
      <c r="A64" s="107" t="s">
        <v>49</v>
      </c>
      <c r="B64" s="99" t="s">
        <v>27</v>
      </c>
      <c r="C64" s="50" t="s">
        <v>545</v>
      </c>
      <c r="D64" s="101" t="s">
        <v>36</v>
      </c>
      <c r="E64" s="103">
        <f>E65</f>
        <v>295524.15999999997</v>
      </c>
      <c r="F64" s="101" t="s">
        <v>36</v>
      </c>
    </row>
    <row r="65" spans="1:6" s="96" customFormat="1" ht="54" customHeight="1" x14ac:dyDescent="0.2">
      <c r="A65" s="107" t="s">
        <v>50</v>
      </c>
      <c r="B65" s="99" t="s">
        <v>27</v>
      </c>
      <c r="C65" s="50" t="s">
        <v>51</v>
      </c>
      <c r="D65" s="85" t="s">
        <v>36</v>
      </c>
      <c r="E65" s="103">
        <v>295524.15999999997</v>
      </c>
      <c r="F65" s="101" t="s">
        <v>36</v>
      </c>
    </row>
    <row r="66" spans="1:6" s="96" customFormat="1" ht="16.5" customHeight="1" x14ac:dyDescent="0.2">
      <c r="A66" s="81" t="s">
        <v>52</v>
      </c>
      <c r="B66" s="84" t="s">
        <v>27</v>
      </c>
      <c r="C66" s="51" t="s">
        <v>518</v>
      </c>
      <c r="D66" s="101" t="s">
        <v>36</v>
      </c>
      <c r="E66" s="101">
        <f>E67+E69</f>
        <v>2735526.4800000004</v>
      </c>
      <c r="F66" s="101" t="s">
        <v>36</v>
      </c>
    </row>
    <row r="67" spans="1:6" ht="17.25" customHeight="1" x14ac:dyDescent="0.2">
      <c r="A67" s="107" t="s">
        <v>53</v>
      </c>
      <c r="B67" s="99" t="s">
        <v>27</v>
      </c>
      <c r="C67" s="98" t="s">
        <v>544</v>
      </c>
      <c r="D67" s="101" t="s">
        <v>36</v>
      </c>
      <c r="E67" s="100">
        <f>E68</f>
        <v>2097903.7000000002</v>
      </c>
      <c r="F67" s="101" t="s">
        <v>36</v>
      </c>
    </row>
    <row r="68" spans="1:6" ht="61.5" customHeight="1" x14ac:dyDescent="0.2">
      <c r="A68" s="107" t="s">
        <v>54</v>
      </c>
      <c r="B68" s="99" t="s">
        <v>27</v>
      </c>
      <c r="C68" s="50" t="s">
        <v>55</v>
      </c>
      <c r="D68" s="100" t="s">
        <v>36</v>
      </c>
      <c r="E68" s="103">
        <v>2097903.7000000002</v>
      </c>
      <c r="F68" s="101" t="s">
        <v>36</v>
      </c>
    </row>
    <row r="69" spans="1:6" ht="14.25" customHeight="1" x14ac:dyDescent="0.2">
      <c r="A69" s="107" t="s">
        <v>647</v>
      </c>
      <c r="B69" s="99" t="s">
        <v>27</v>
      </c>
      <c r="C69" s="50" t="s">
        <v>569</v>
      </c>
      <c r="D69" s="101" t="s">
        <v>36</v>
      </c>
      <c r="E69" s="103">
        <f>E70+E72</f>
        <v>637622.78</v>
      </c>
      <c r="F69" s="101" t="s">
        <v>36</v>
      </c>
    </row>
    <row r="70" spans="1:6" ht="16.5" customHeight="1" x14ac:dyDescent="0.2">
      <c r="A70" s="107" t="s">
        <v>56</v>
      </c>
      <c r="B70" s="99" t="s">
        <v>27</v>
      </c>
      <c r="C70" s="50" t="s">
        <v>568</v>
      </c>
      <c r="D70" s="101" t="s">
        <v>36</v>
      </c>
      <c r="E70" s="103">
        <f>E71</f>
        <v>453807.54</v>
      </c>
      <c r="F70" s="101" t="s">
        <v>36</v>
      </c>
    </row>
    <row r="71" spans="1:6" ht="49.5" customHeight="1" x14ac:dyDescent="0.2">
      <c r="A71" s="107" t="s">
        <v>527</v>
      </c>
      <c r="B71" s="99" t="s">
        <v>27</v>
      </c>
      <c r="C71" s="50" t="s">
        <v>524</v>
      </c>
      <c r="D71" s="100" t="s">
        <v>36</v>
      </c>
      <c r="E71" s="103">
        <v>453807.54</v>
      </c>
      <c r="F71" s="101" t="s">
        <v>36</v>
      </c>
    </row>
    <row r="72" spans="1:6" ht="18" customHeight="1" x14ac:dyDescent="0.2">
      <c r="A72" s="107" t="s">
        <v>57</v>
      </c>
      <c r="B72" s="99" t="s">
        <v>27</v>
      </c>
      <c r="C72" s="50" t="s">
        <v>543</v>
      </c>
      <c r="D72" s="100" t="s">
        <v>36</v>
      </c>
      <c r="E72" s="103">
        <f>E73</f>
        <v>183815.24</v>
      </c>
      <c r="F72" s="101" t="s">
        <v>36</v>
      </c>
    </row>
    <row r="73" spans="1:6" s="96" customFormat="1" ht="54.75" customHeight="1" x14ac:dyDescent="0.2">
      <c r="A73" s="107" t="s">
        <v>528</v>
      </c>
      <c r="B73" s="99" t="s">
        <v>27</v>
      </c>
      <c r="C73" s="50" t="s">
        <v>523</v>
      </c>
      <c r="D73" s="101" t="s">
        <v>36</v>
      </c>
      <c r="E73" s="103">
        <v>183815.24</v>
      </c>
      <c r="F73" s="101" t="s">
        <v>36</v>
      </c>
    </row>
    <row r="74" spans="1:6" s="96" customFormat="1" ht="18" customHeight="1" x14ac:dyDescent="0.2">
      <c r="A74" s="81" t="s">
        <v>58</v>
      </c>
      <c r="B74" s="84" t="s">
        <v>27</v>
      </c>
      <c r="C74" s="51" t="s">
        <v>59</v>
      </c>
      <c r="D74" s="100" t="s">
        <v>36</v>
      </c>
      <c r="E74" s="101">
        <f>E75+E78</f>
        <v>3193411.07</v>
      </c>
      <c r="F74" s="101" t="s">
        <v>36</v>
      </c>
    </row>
    <row r="75" spans="1:6" ht="26.25" customHeight="1" x14ac:dyDescent="0.2">
      <c r="A75" s="107" t="s">
        <v>60</v>
      </c>
      <c r="B75" s="99" t="s">
        <v>27</v>
      </c>
      <c r="C75" s="98" t="s">
        <v>654</v>
      </c>
      <c r="D75" s="101" t="s">
        <v>36</v>
      </c>
      <c r="E75" s="100">
        <f>E76+E77</f>
        <v>3181911.07</v>
      </c>
      <c r="F75" s="101" t="s">
        <v>36</v>
      </c>
    </row>
    <row r="76" spans="1:6" ht="51" customHeight="1" x14ac:dyDescent="0.2">
      <c r="A76" s="124" t="s">
        <v>627</v>
      </c>
      <c r="B76" s="99" t="s">
        <v>27</v>
      </c>
      <c r="C76" s="50" t="s">
        <v>618</v>
      </c>
      <c r="D76" s="101" t="s">
        <v>36</v>
      </c>
      <c r="E76" s="103">
        <v>3175511.07</v>
      </c>
      <c r="F76" s="101" t="s">
        <v>36</v>
      </c>
    </row>
    <row r="77" spans="1:6" ht="61.5" customHeight="1" x14ac:dyDescent="0.2">
      <c r="A77" s="182" t="s">
        <v>951</v>
      </c>
      <c r="B77" s="99" t="s">
        <v>27</v>
      </c>
      <c r="C77" s="50" t="s">
        <v>950</v>
      </c>
      <c r="D77" s="101" t="s">
        <v>36</v>
      </c>
      <c r="E77" s="103">
        <v>6400</v>
      </c>
      <c r="F77" s="101" t="s">
        <v>36</v>
      </c>
    </row>
    <row r="78" spans="1:6" ht="30" customHeight="1" x14ac:dyDescent="0.2">
      <c r="A78" s="107" t="s">
        <v>615</v>
      </c>
      <c r="B78" s="99" t="s">
        <v>27</v>
      </c>
      <c r="C78" s="50" t="s">
        <v>614</v>
      </c>
      <c r="D78" s="101" t="s">
        <v>36</v>
      </c>
      <c r="E78" s="103">
        <f>E79</f>
        <v>11500</v>
      </c>
      <c r="F78" s="101" t="s">
        <v>36</v>
      </c>
    </row>
    <row r="79" spans="1:6" ht="50.25" customHeight="1" x14ac:dyDescent="0.2">
      <c r="A79" s="107" t="s">
        <v>548</v>
      </c>
      <c r="B79" s="99" t="s">
        <v>27</v>
      </c>
      <c r="C79" s="50" t="s">
        <v>542</v>
      </c>
      <c r="D79" s="100" t="s">
        <v>36</v>
      </c>
      <c r="E79" s="103">
        <f>E80+E81</f>
        <v>11500</v>
      </c>
      <c r="F79" s="101" t="s">
        <v>36</v>
      </c>
    </row>
    <row r="80" spans="1:6" ht="87.75" customHeight="1" x14ac:dyDescent="0.2">
      <c r="A80" s="138" t="s">
        <v>879</v>
      </c>
      <c r="B80" s="99" t="s">
        <v>27</v>
      </c>
      <c r="C80" s="50" t="s">
        <v>878</v>
      </c>
      <c r="D80" s="100" t="s">
        <v>36</v>
      </c>
      <c r="E80" s="103">
        <v>300</v>
      </c>
      <c r="F80" s="101" t="s">
        <v>36</v>
      </c>
    </row>
    <row r="81" spans="1:6" ht="67.5" x14ac:dyDescent="0.2">
      <c r="A81" s="124" t="s">
        <v>628</v>
      </c>
      <c r="B81" s="99" t="s">
        <v>27</v>
      </c>
      <c r="C81" s="50" t="s">
        <v>619</v>
      </c>
      <c r="D81" s="101" t="s">
        <v>36</v>
      </c>
      <c r="E81" s="103">
        <v>11200</v>
      </c>
      <c r="F81" s="101" t="s">
        <v>36</v>
      </c>
    </row>
    <row r="82" spans="1:6" ht="31.5" x14ac:dyDescent="0.2">
      <c r="A82" s="125" t="s">
        <v>811</v>
      </c>
      <c r="B82" s="99" t="s">
        <v>27</v>
      </c>
      <c r="C82" s="53" t="s">
        <v>812</v>
      </c>
      <c r="D82" s="101" t="s">
        <v>36</v>
      </c>
      <c r="E82" s="89">
        <f>E83</f>
        <v>51.26</v>
      </c>
      <c r="F82" s="101" t="s">
        <v>36</v>
      </c>
    </row>
    <row r="83" spans="1:6" x14ac:dyDescent="0.2">
      <c r="A83" s="124" t="s">
        <v>813</v>
      </c>
      <c r="B83" s="99" t="s">
        <v>27</v>
      </c>
      <c r="C83" s="50" t="s">
        <v>814</v>
      </c>
      <c r="D83" s="101" t="s">
        <v>36</v>
      </c>
      <c r="E83" s="103">
        <f>E84</f>
        <v>51.26</v>
      </c>
      <c r="F83" s="101" t="s">
        <v>36</v>
      </c>
    </row>
    <row r="84" spans="1:6" ht="22.5" x14ac:dyDescent="0.2">
      <c r="A84" s="124" t="s">
        <v>815</v>
      </c>
      <c r="B84" s="99" t="s">
        <v>27</v>
      </c>
      <c r="C84" s="50" t="s">
        <v>820</v>
      </c>
      <c r="D84" s="101" t="s">
        <v>36</v>
      </c>
      <c r="E84" s="103">
        <f>E85</f>
        <v>51.26</v>
      </c>
      <c r="F84" s="101" t="s">
        <v>36</v>
      </c>
    </row>
    <row r="85" spans="1:6" ht="27.75" customHeight="1" x14ac:dyDescent="0.2">
      <c r="A85" s="124" t="s">
        <v>816</v>
      </c>
      <c r="B85" s="99" t="s">
        <v>27</v>
      </c>
      <c r="C85" s="50" t="s">
        <v>817</v>
      </c>
      <c r="D85" s="101" t="s">
        <v>36</v>
      </c>
      <c r="E85" s="103">
        <f>E86</f>
        <v>51.26</v>
      </c>
      <c r="F85" s="101" t="s">
        <v>36</v>
      </c>
    </row>
    <row r="86" spans="1:6" s="96" customFormat="1" ht="53.25" customHeight="1" x14ac:dyDescent="0.2">
      <c r="A86" s="124" t="s">
        <v>806</v>
      </c>
      <c r="B86" s="99" t="s">
        <v>27</v>
      </c>
      <c r="C86" s="50" t="s">
        <v>805</v>
      </c>
      <c r="D86" s="101" t="s">
        <v>36</v>
      </c>
      <c r="E86" s="103">
        <v>51.26</v>
      </c>
      <c r="F86" s="101" t="s">
        <v>36</v>
      </c>
    </row>
    <row r="87" spans="1:6" s="96" customFormat="1" ht="39.75" customHeight="1" x14ac:dyDescent="0.2">
      <c r="A87" s="81" t="s">
        <v>61</v>
      </c>
      <c r="B87" s="84" t="s">
        <v>27</v>
      </c>
      <c r="C87" s="51" t="s">
        <v>517</v>
      </c>
      <c r="D87" s="101" t="s">
        <v>36</v>
      </c>
      <c r="E87" s="101">
        <f>E88+E90+E92+E94</f>
        <v>28092046.259999998</v>
      </c>
      <c r="F87" s="101" t="s">
        <v>36</v>
      </c>
    </row>
    <row r="88" spans="1:6" ht="51" customHeight="1" x14ac:dyDescent="0.2">
      <c r="A88" s="107" t="s">
        <v>62</v>
      </c>
      <c r="B88" s="99" t="s">
        <v>27</v>
      </c>
      <c r="C88" s="98" t="s">
        <v>649</v>
      </c>
      <c r="D88" s="100" t="s">
        <v>36</v>
      </c>
      <c r="E88" s="100">
        <f>E89</f>
        <v>2676227.4300000002</v>
      </c>
      <c r="F88" s="101" t="s">
        <v>36</v>
      </c>
    </row>
    <row r="89" spans="1:6" ht="61.5" customHeight="1" x14ac:dyDescent="0.2">
      <c r="A89" s="116" t="s">
        <v>63</v>
      </c>
      <c r="B89" s="99" t="s">
        <v>27</v>
      </c>
      <c r="C89" s="50" t="s">
        <v>64</v>
      </c>
      <c r="D89" s="101" t="s">
        <v>36</v>
      </c>
      <c r="E89" s="103">
        <v>2676227.4300000002</v>
      </c>
      <c r="F89" s="101" t="s">
        <v>36</v>
      </c>
    </row>
    <row r="90" spans="1:6" ht="60" customHeight="1" x14ac:dyDescent="0.2">
      <c r="A90" s="116" t="s">
        <v>65</v>
      </c>
      <c r="B90" s="99" t="s">
        <v>27</v>
      </c>
      <c r="C90" s="50" t="s">
        <v>541</v>
      </c>
      <c r="D90" s="101" t="s">
        <v>36</v>
      </c>
      <c r="E90" s="103">
        <f>E91</f>
        <v>220660.46</v>
      </c>
      <c r="F90" s="101" t="s">
        <v>36</v>
      </c>
    </row>
    <row r="91" spans="1:6" ht="48" customHeight="1" x14ac:dyDescent="0.2">
      <c r="A91" s="107" t="s">
        <v>66</v>
      </c>
      <c r="B91" s="99" t="s">
        <v>27</v>
      </c>
      <c r="C91" s="50" t="s">
        <v>67</v>
      </c>
      <c r="D91" s="100" t="s">
        <v>36</v>
      </c>
      <c r="E91" s="103">
        <v>220660.46</v>
      </c>
      <c r="F91" s="101" t="s">
        <v>36</v>
      </c>
    </row>
    <row r="92" spans="1:6" ht="32.25" customHeight="1" x14ac:dyDescent="0.2">
      <c r="A92" s="107" t="s">
        <v>68</v>
      </c>
      <c r="B92" s="99" t="s">
        <v>27</v>
      </c>
      <c r="C92" s="50" t="s">
        <v>540</v>
      </c>
      <c r="D92" s="101" t="s">
        <v>36</v>
      </c>
      <c r="E92" s="103">
        <f>E93</f>
        <v>23525788.559999999</v>
      </c>
      <c r="F92" s="101" t="s">
        <v>36</v>
      </c>
    </row>
    <row r="93" spans="1:6" ht="31.5" customHeight="1" x14ac:dyDescent="0.2">
      <c r="A93" s="116" t="s">
        <v>69</v>
      </c>
      <c r="B93" s="99" t="s">
        <v>27</v>
      </c>
      <c r="C93" s="50" t="s">
        <v>70</v>
      </c>
      <c r="D93" s="101" t="s">
        <v>36</v>
      </c>
      <c r="E93" s="103">
        <v>23525788.559999999</v>
      </c>
      <c r="F93" s="101" t="s">
        <v>36</v>
      </c>
    </row>
    <row r="94" spans="1:6" ht="60" customHeight="1" x14ac:dyDescent="0.2">
      <c r="A94" s="116" t="s">
        <v>71</v>
      </c>
      <c r="B94" s="99" t="s">
        <v>27</v>
      </c>
      <c r="C94" s="50" t="s">
        <v>539</v>
      </c>
      <c r="D94" s="100" t="s">
        <v>36</v>
      </c>
      <c r="E94" s="103">
        <f>E95</f>
        <v>1669369.8099999998</v>
      </c>
      <c r="F94" s="101" t="s">
        <v>36</v>
      </c>
    </row>
    <row r="95" spans="1:6" ht="59.25" customHeight="1" x14ac:dyDescent="0.2">
      <c r="A95" s="116" t="s">
        <v>72</v>
      </c>
      <c r="B95" s="99" t="s">
        <v>27</v>
      </c>
      <c r="C95" s="50" t="s">
        <v>73</v>
      </c>
      <c r="D95" s="101" t="s">
        <v>36</v>
      </c>
      <c r="E95" s="103">
        <f>E96+E97</f>
        <v>1669369.8099999998</v>
      </c>
      <c r="F95" s="101" t="s">
        <v>36</v>
      </c>
    </row>
    <row r="96" spans="1:6" ht="68.25" customHeight="1" x14ac:dyDescent="0.2">
      <c r="A96" s="108" t="s">
        <v>629</v>
      </c>
      <c r="B96" s="99" t="s">
        <v>27</v>
      </c>
      <c r="C96" s="50" t="s">
        <v>620</v>
      </c>
      <c r="D96" s="101" t="s">
        <v>36</v>
      </c>
      <c r="E96" s="103">
        <v>1663051.15</v>
      </c>
      <c r="F96" s="101" t="s">
        <v>36</v>
      </c>
    </row>
    <row r="97" spans="1:6" s="96" customFormat="1" ht="58.5" customHeight="1" x14ac:dyDescent="0.2">
      <c r="A97" s="135" t="s">
        <v>837</v>
      </c>
      <c r="B97" s="99" t="s">
        <v>27</v>
      </c>
      <c r="C97" s="50" t="s">
        <v>836</v>
      </c>
      <c r="D97" s="101" t="s">
        <v>36</v>
      </c>
      <c r="E97" s="103">
        <v>6318.66</v>
      </c>
      <c r="F97" s="101" t="s">
        <v>36</v>
      </c>
    </row>
    <row r="98" spans="1:6" s="96" customFormat="1" ht="22.5" customHeight="1" x14ac:dyDescent="0.2">
      <c r="A98" s="81" t="s">
        <v>74</v>
      </c>
      <c r="B98" s="84" t="s">
        <v>27</v>
      </c>
      <c r="C98" s="51" t="s">
        <v>516</v>
      </c>
      <c r="D98" s="101" t="s">
        <v>36</v>
      </c>
      <c r="E98" s="101">
        <f>E99</f>
        <v>1007135.43</v>
      </c>
      <c r="F98" s="101" t="s">
        <v>36</v>
      </c>
    </row>
    <row r="99" spans="1:6" ht="17.25" customHeight="1" x14ac:dyDescent="0.2">
      <c r="A99" s="107" t="s">
        <v>75</v>
      </c>
      <c r="B99" s="99" t="s">
        <v>27</v>
      </c>
      <c r="C99" s="98" t="s">
        <v>538</v>
      </c>
      <c r="D99" s="100" t="s">
        <v>36</v>
      </c>
      <c r="E99" s="100">
        <f>E100+E101+E102+E103</f>
        <v>1007135.43</v>
      </c>
      <c r="F99" s="101" t="s">
        <v>36</v>
      </c>
    </row>
    <row r="100" spans="1:6" ht="49.5" customHeight="1" x14ac:dyDescent="0.2">
      <c r="A100" s="107" t="s">
        <v>76</v>
      </c>
      <c r="B100" s="99" t="s">
        <v>27</v>
      </c>
      <c r="C100" s="98" t="s">
        <v>77</v>
      </c>
      <c r="D100" s="101" t="s">
        <v>36</v>
      </c>
      <c r="E100" s="103">
        <v>902174.12</v>
      </c>
      <c r="F100" s="101" t="s">
        <v>36</v>
      </c>
    </row>
    <row r="101" spans="1:6" ht="47.25" customHeight="1" x14ac:dyDescent="0.2">
      <c r="A101" s="107" t="s">
        <v>663</v>
      </c>
      <c r="B101" s="99" t="s">
        <v>27</v>
      </c>
      <c r="C101" s="98" t="s">
        <v>690</v>
      </c>
      <c r="D101" s="101" t="s">
        <v>36</v>
      </c>
      <c r="E101" s="103">
        <v>311.38</v>
      </c>
      <c r="F101" s="101" t="s">
        <v>36</v>
      </c>
    </row>
    <row r="102" spans="1:6" ht="38.25" customHeight="1" x14ac:dyDescent="0.2">
      <c r="A102" s="124" t="s">
        <v>630</v>
      </c>
      <c r="B102" s="99" t="s">
        <v>27</v>
      </c>
      <c r="C102" s="98" t="s">
        <v>621</v>
      </c>
      <c r="D102" s="101" t="s">
        <v>36</v>
      </c>
      <c r="E102" s="103">
        <v>104105.42</v>
      </c>
      <c r="F102" s="101" t="s">
        <v>36</v>
      </c>
    </row>
    <row r="103" spans="1:6" s="96" customFormat="1" ht="60.75" customHeight="1" x14ac:dyDescent="0.2">
      <c r="A103" s="135" t="s">
        <v>863</v>
      </c>
      <c r="B103" s="99" t="s">
        <v>27</v>
      </c>
      <c r="C103" s="98" t="s">
        <v>862</v>
      </c>
      <c r="D103" s="101" t="s">
        <v>36</v>
      </c>
      <c r="E103" s="103">
        <v>544.51</v>
      </c>
      <c r="F103" s="101" t="s">
        <v>36</v>
      </c>
    </row>
    <row r="104" spans="1:6" s="96" customFormat="1" ht="30" customHeight="1" x14ac:dyDescent="0.2">
      <c r="A104" s="81" t="s">
        <v>78</v>
      </c>
      <c r="B104" s="84" t="s">
        <v>27</v>
      </c>
      <c r="C104" s="51" t="s">
        <v>725</v>
      </c>
      <c r="D104" s="101" t="s">
        <v>36</v>
      </c>
      <c r="E104" s="101">
        <f>E105+E108</f>
        <v>7419921.790000001</v>
      </c>
      <c r="F104" s="101" t="s">
        <v>36</v>
      </c>
    </row>
    <row r="105" spans="1:6" s="96" customFormat="1" x14ac:dyDescent="0.2">
      <c r="A105" s="107" t="s">
        <v>708</v>
      </c>
      <c r="B105" s="99" t="s">
        <v>27</v>
      </c>
      <c r="C105" s="98" t="s">
        <v>707</v>
      </c>
      <c r="D105" s="100" t="s">
        <v>36</v>
      </c>
      <c r="E105" s="100">
        <f>E106</f>
        <v>2849206.1</v>
      </c>
      <c r="F105" s="100" t="s">
        <v>36</v>
      </c>
    </row>
    <row r="106" spans="1:6" s="96" customFormat="1" ht="22.5" customHeight="1" x14ac:dyDescent="0.2">
      <c r="A106" s="107" t="s">
        <v>695</v>
      </c>
      <c r="B106" s="99" t="s">
        <v>27</v>
      </c>
      <c r="C106" s="98" t="s">
        <v>692</v>
      </c>
      <c r="D106" s="100" t="s">
        <v>36</v>
      </c>
      <c r="E106" s="100">
        <f>E107</f>
        <v>2849206.1</v>
      </c>
      <c r="F106" s="100" t="s">
        <v>36</v>
      </c>
    </row>
    <row r="107" spans="1:6" s="96" customFormat="1" ht="22.5" x14ac:dyDescent="0.2">
      <c r="A107" s="107" t="s">
        <v>694</v>
      </c>
      <c r="B107" s="99" t="s">
        <v>27</v>
      </c>
      <c r="C107" s="98" t="s">
        <v>693</v>
      </c>
      <c r="D107" s="100" t="s">
        <v>36</v>
      </c>
      <c r="E107" s="100">
        <v>2849206.1</v>
      </c>
      <c r="F107" s="100" t="s">
        <v>36</v>
      </c>
    </row>
    <row r="108" spans="1:6" s="96" customFormat="1" ht="15.6" customHeight="1" x14ac:dyDescent="0.2">
      <c r="A108" s="107" t="s">
        <v>709</v>
      </c>
      <c r="B108" s="99" t="s">
        <v>27</v>
      </c>
      <c r="C108" s="98" t="s">
        <v>710</v>
      </c>
      <c r="D108" s="100" t="s">
        <v>36</v>
      </c>
      <c r="E108" s="100">
        <f>E109</f>
        <v>4570715.6900000004</v>
      </c>
      <c r="F108" s="100" t="s">
        <v>36</v>
      </c>
    </row>
    <row r="109" spans="1:6" ht="18.75" customHeight="1" x14ac:dyDescent="0.2">
      <c r="A109" s="107" t="s">
        <v>79</v>
      </c>
      <c r="B109" s="99" t="s">
        <v>27</v>
      </c>
      <c r="C109" s="98" t="s">
        <v>537</v>
      </c>
      <c r="D109" s="101" t="s">
        <v>36</v>
      </c>
      <c r="E109" s="100">
        <f>E110+E111</f>
        <v>4570715.6900000004</v>
      </c>
      <c r="F109" s="101" t="s">
        <v>36</v>
      </c>
    </row>
    <row r="110" spans="1:6" s="96" customFormat="1" ht="20.25" customHeight="1" x14ac:dyDescent="0.2">
      <c r="A110" s="107" t="s">
        <v>80</v>
      </c>
      <c r="B110" s="99" t="s">
        <v>27</v>
      </c>
      <c r="C110" s="98" t="s">
        <v>81</v>
      </c>
      <c r="D110" s="100" t="s">
        <v>36</v>
      </c>
      <c r="E110" s="88">
        <v>4569829.6900000004</v>
      </c>
      <c r="F110" s="101" t="s">
        <v>36</v>
      </c>
    </row>
    <row r="111" spans="1:6" s="96" customFormat="1" ht="17.25" customHeight="1" x14ac:dyDescent="0.2">
      <c r="A111" s="138" t="s">
        <v>80</v>
      </c>
      <c r="B111" s="99" t="s">
        <v>27</v>
      </c>
      <c r="C111" s="98" t="s">
        <v>917</v>
      </c>
      <c r="D111" s="100" t="s">
        <v>36</v>
      </c>
      <c r="E111" s="88">
        <v>886</v>
      </c>
      <c r="F111" s="101" t="s">
        <v>36</v>
      </c>
    </row>
    <row r="112" spans="1:6" s="96" customFormat="1" ht="27" customHeight="1" x14ac:dyDescent="0.2">
      <c r="A112" s="81" t="s">
        <v>534</v>
      </c>
      <c r="B112" s="84" t="s">
        <v>27</v>
      </c>
      <c r="C112" s="51" t="s">
        <v>515</v>
      </c>
      <c r="D112" s="101" t="s">
        <v>36</v>
      </c>
      <c r="E112" s="101">
        <f>E113+E116</f>
        <v>1438001.71</v>
      </c>
      <c r="F112" s="101" t="s">
        <v>36</v>
      </c>
    </row>
    <row r="113" spans="1:7" s="96" customFormat="1" ht="63.75" customHeight="1" x14ac:dyDescent="0.2">
      <c r="A113" s="107" t="s">
        <v>714</v>
      </c>
      <c r="B113" s="99" t="s">
        <v>27</v>
      </c>
      <c r="C113" s="98" t="s">
        <v>711</v>
      </c>
      <c r="D113" s="101" t="s">
        <v>36</v>
      </c>
      <c r="E113" s="100">
        <f>E114</f>
        <v>982232.16</v>
      </c>
      <c r="F113" s="101" t="s">
        <v>36</v>
      </c>
    </row>
    <row r="114" spans="1:7" ht="68.25" customHeight="1" x14ac:dyDescent="0.2">
      <c r="A114" s="107" t="s">
        <v>650</v>
      </c>
      <c r="B114" s="99" t="s">
        <v>27</v>
      </c>
      <c r="C114" s="98" t="s">
        <v>567</v>
      </c>
      <c r="D114" s="101" t="s">
        <v>36</v>
      </c>
      <c r="E114" s="100">
        <f>E115</f>
        <v>982232.16</v>
      </c>
      <c r="F114" s="101" t="s">
        <v>36</v>
      </c>
    </row>
    <row r="115" spans="1:7" ht="67.5" x14ac:dyDescent="0.2">
      <c r="A115" s="107" t="s">
        <v>529</v>
      </c>
      <c r="B115" s="99" t="s">
        <v>27</v>
      </c>
      <c r="C115" s="50" t="s">
        <v>521</v>
      </c>
      <c r="D115" s="100" t="s">
        <v>36</v>
      </c>
      <c r="E115" s="103">
        <v>982232.16</v>
      </c>
      <c r="F115" s="101" t="s">
        <v>36</v>
      </c>
    </row>
    <row r="116" spans="1:7" ht="25.15" customHeight="1" x14ac:dyDescent="0.2">
      <c r="A116" s="107" t="s">
        <v>712</v>
      </c>
      <c r="B116" s="99" t="s">
        <v>27</v>
      </c>
      <c r="C116" s="50" t="s">
        <v>713</v>
      </c>
      <c r="D116" s="100" t="s">
        <v>36</v>
      </c>
      <c r="E116" s="103">
        <f>E117</f>
        <v>455769.55</v>
      </c>
      <c r="F116" s="101" t="s">
        <v>36</v>
      </c>
    </row>
    <row r="117" spans="1:7" ht="28.5" customHeight="1" x14ac:dyDescent="0.2">
      <c r="A117" s="107" t="s">
        <v>551</v>
      </c>
      <c r="B117" s="99" t="s">
        <v>27</v>
      </c>
      <c r="C117" s="50" t="s">
        <v>536</v>
      </c>
      <c r="D117" s="101" t="s">
        <v>36</v>
      </c>
      <c r="E117" s="103">
        <f>E118</f>
        <v>455769.55</v>
      </c>
      <c r="F117" s="101" t="s">
        <v>36</v>
      </c>
    </row>
    <row r="118" spans="1:7" ht="39" customHeight="1" x14ac:dyDescent="0.2">
      <c r="A118" s="107" t="s">
        <v>530</v>
      </c>
      <c r="B118" s="99" t="s">
        <v>27</v>
      </c>
      <c r="C118" s="50" t="s">
        <v>522</v>
      </c>
      <c r="D118" s="101" t="s">
        <v>36</v>
      </c>
      <c r="E118" s="103">
        <v>455769.55</v>
      </c>
      <c r="F118" s="101" t="s">
        <v>36</v>
      </c>
    </row>
    <row r="119" spans="1:7" ht="27" customHeight="1" x14ac:dyDescent="0.2">
      <c r="A119" s="135" t="s">
        <v>843</v>
      </c>
      <c r="B119" s="84" t="s">
        <v>27</v>
      </c>
      <c r="C119" s="51" t="s">
        <v>838</v>
      </c>
      <c r="D119" s="101" t="s">
        <v>36</v>
      </c>
      <c r="E119" s="103">
        <f>E120</f>
        <v>7250</v>
      </c>
      <c r="F119" s="101" t="s">
        <v>36</v>
      </c>
    </row>
    <row r="120" spans="1:7" ht="30" customHeight="1" x14ac:dyDescent="0.2">
      <c r="A120" s="135" t="s">
        <v>842</v>
      </c>
      <c r="B120" s="99" t="s">
        <v>27</v>
      </c>
      <c r="C120" s="50" t="s">
        <v>839</v>
      </c>
      <c r="D120" s="101" t="s">
        <v>36</v>
      </c>
      <c r="E120" s="103">
        <f>E121</f>
        <v>7250</v>
      </c>
      <c r="F120" s="101" t="s">
        <v>36</v>
      </c>
    </row>
    <row r="121" spans="1:7" s="96" customFormat="1" ht="32.25" customHeight="1" x14ac:dyDescent="0.2">
      <c r="A121" s="135" t="s">
        <v>841</v>
      </c>
      <c r="B121" s="99" t="s">
        <v>27</v>
      </c>
      <c r="C121" s="50" t="s">
        <v>840</v>
      </c>
      <c r="D121" s="101" t="s">
        <v>36</v>
      </c>
      <c r="E121" s="103">
        <v>7250</v>
      </c>
      <c r="F121" s="101" t="s">
        <v>36</v>
      </c>
      <c r="G121" s="58"/>
    </row>
    <row r="122" spans="1:7" s="96" customFormat="1" ht="15" customHeight="1" x14ac:dyDescent="0.2">
      <c r="A122" s="81" t="s">
        <v>82</v>
      </c>
      <c r="B122" s="84" t="s">
        <v>27</v>
      </c>
      <c r="C122" s="51" t="s">
        <v>83</v>
      </c>
      <c r="D122" s="100" t="s">
        <v>36</v>
      </c>
      <c r="E122" s="101">
        <f>E123+E157+E159+E161+E169</f>
        <v>2914384.4</v>
      </c>
      <c r="F122" s="101" t="s">
        <v>36</v>
      </c>
    </row>
    <row r="123" spans="1:7" s="96" customFormat="1" ht="27" customHeight="1" x14ac:dyDescent="0.2">
      <c r="A123" s="107" t="s">
        <v>566</v>
      </c>
      <c r="B123" s="99" t="s">
        <v>27</v>
      </c>
      <c r="C123" s="98" t="s">
        <v>565</v>
      </c>
      <c r="D123" s="101" t="s">
        <v>36</v>
      </c>
      <c r="E123" s="100">
        <f>E124+E128+E132+E135+E137+E140+E142+E145+E148+E152</f>
        <v>400198.06999999995</v>
      </c>
      <c r="F123" s="101" t="s">
        <v>36</v>
      </c>
    </row>
    <row r="124" spans="1:7" s="96" customFormat="1" ht="41.25" customHeight="1" x14ac:dyDescent="0.2">
      <c r="A124" s="107" t="s">
        <v>564</v>
      </c>
      <c r="B124" s="99" t="s">
        <v>27</v>
      </c>
      <c r="C124" s="98" t="s">
        <v>563</v>
      </c>
      <c r="D124" s="101" t="s">
        <v>36</v>
      </c>
      <c r="E124" s="100">
        <f>E125+E126+E127</f>
        <v>35257.39</v>
      </c>
      <c r="F124" s="101" t="s">
        <v>36</v>
      </c>
    </row>
    <row r="125" spans="1:7" s="96" customFormat="1" ht="89.25" customHeight="1" x14ac:dyDescent="0.2">
      <c r="A125" s="124" t="s">
        <v>657</v>
      </c>
      <c r="B125" s="99" t="s">
        <v>27</v>
      </c>
      <c r="C125" s="98" t="s">
        <v>622</v>
      </c>
      <c r="D125" s="101" t="s">
        <v>36</v>
      </c>
      <c r="E125" s="100">
        <v>8373.1299999999992</v>
      </c>
      <c r="F125" s="101" t="s">
        <v>36</v>
      </c>
    </row>
    <row r="126" spans="1:7" s="96" customFormat="1" ht="78" customHeight="1" x14ac:dyDescent="0.2">
      <c r="A126" s="138" t="s">
        <v>904</v>
      </c>
      <c r="B126" s="99" t="s">
        <v>27</v>
      </c>
      <c r="C126" s="98" t="s">
        <v>903</v>
      </c>
      <c r="D126" s="101" t="s">
        <v>36</v>
      </c>
      <c r="E126" s="100">
        <v>5000</v>
      </c>
      <c r="F126" s="101" t="s">
        <v>36</v>
      </c>
    </row>
    <row r="127" spans="1:7" s="96" customFormat="1" ht="61.5" customHeight="1" x14ac:dyDescent="0.2">
      <c r="A127" s="124" t="s">
        <v>666</v>
      </c>
      <c r="B127" s="99" t="s">
        <v>27</v>
      </c>
      <c r="C127" s="98" t="s">
        <v>665</v>
      </c>
      <c r="D127" s="101" t="s">
        <v>36</v>
      </c>
      <c r="E127" s="100">
        <v>21884.26</v>
      </c>
      <c r="F127" s="101" t="s">
        <v>36</v>
      </c>
    </row>
    <row r="128" spans="1:7" ht="61.5" customHeight="1" x14ac:dyDescent="0.2">
      <c r="A128" s="124" t="s">
        <v>561</v>
      </c>
      <c r="B128" s="99" t="s">
        <v>27</v>
      </c>
      <c r="C128" s="98" t="s">
        <v>562</v>
      </c>
      <c r="D128" s="101" t="s">
        <v>36</v>
      </c>
      <c r="E128" s="100">
        <f>E129+E131+E130</f>
        <v>127107.09</v>
      </c>
      <c r="F128" s="101" t="s">
        <v>36</v>
      </c>
    </row>
    <row r="129" spans="1:6" ht="81.75" customHeight="1" x14ac:dyDescent="0.2">
      <c r="A129" s="107" t="s">
        <v>631</v>
      </c>
      <c r="B129" s="99" t="s">
        <v>27</v>
      </c>
      <c r="C129" s="50" t="s">
        <v>623</v>
      </c>
      <c r="D129" s="100" t="s">
        <v>36</v>
      </c>
      <c r="E129" s="100">
        <v>121857.09</v>
      </c>
      <c r="F129" s="101" t="s">
        <v>36</v>
      </c>
    </row>
    <row r="130" spans="1:6" ht="81.75" customHeight="1" x14ac:dyDescent="0.2">
      <c r="A130" s="133" t="s">
        <v>631</v>
      </c>
      <c r="B130" s="99" t="s">
        <v>27</v>
      </c>
      <c r="C130" s="50" t="s">
        <v>932</v>
      </c>
      <c r="D130" s="100" t="s">
        <v>36</v>
      </c>
      <c r="E130" s="100">
        <v>5000</v>
      </c>
      <c r="F130" s="101" t="s">
        <v>36</v>
      </c>
    </row>
    <row r="131" spans="1:6" ht="76.5" customHeight="1" x14ac:dyDescent="0.2">
      <c r="A131" s="138" t="s">
        <v>901</v>
      </c>
      <c r="B131" s="99" t="s">
        <v>27</v>
      </c>
      <c r="C131" s="50" t="s">
        <v>902</v>
      </c>
      <c r="D131" s="100" t="s">
        <v>36</v>
      </c>
      <c r="E131" s="100">
        <v>250</v>
      </c>
      <c r="F131" s="101" t="s">
        <v>36</v>
      </c>
    </row>
    <row r="132" spans="1:6" ht="43.5" customHeight="1" x14ac:dyDescent="0.2">
      <c r="A132" s="107" t="s">
        <v>560</v>
      </c>
      <c r="B132" s="99" t="s">
        <v>27</v>
      </c>
      <c r="C132" s="50" t="s">
        <v>559</v>
      </c>
      <c r="D132" s="100" t="s">
        <v>36</v>
      </c>
      <c r="E132" s="100">
        <f>E133+E134</f>
        <v>4600</v>
      </c>
      <c r="F132" s="101" t="s">
        <v>36</v>
      </c>
    </row>
    <row r="133" spans="1:6" ht="70.5" customHeight="1" x14ac:dyDescent="0.2">
      <c r="A133" s="138" t="s">
        <v>895</v>
      </c>
      <c r="B133" s="99" t="s">
        <v>27</v>
      </c>
      <c r="C133" s="50" t="s">
        <v>894</v>
      </c>
      <c r="D133" s="100" t="s">
        <v>36</v>
      </c>
      <c r="E133" s="100">
        <v>600</v>
      </c>
      <c r="F133" s="101" t="s">
        <v>36</v>
      </c>
    </row>
    <row r="134" spans="1:6" ht="59.25" customHeight="1" x14ac:dyDescent="0.2">
      <c r="A134" s="123" t="s">
        <v>670</v>
      </c>
      <c r="B134" s="99" t="s">
        <v>27</v>
      </c>
      <c r="C134" s="50" t="s">
        <v>669</v>
      </c>
      <c r="D134" s="100" t="s">
        <v>36</v>
      </c>
      <c r="E134" s="100">
        <v>4000</v>
      </c>
      <c r="F134" s="101" t="s">
        <v>36</v>
      </c>
    </row>
    <row r="135" spans="1:6" ht="51.75" customHeight="1" x14ac:dyDescent="0.2">
      <c r="A135" s="135" t="s">
        <v>831</v>
      </c>
      <c r="B135" s="99" t="s">
        <v>27</v>
      </c>
      <c r="C135" s="50" t="s">
        <v>829</v>
      </c>
      <c r="D135" s="100" t="s">
        <v>36</v>
      </c>
      <c r="E135" s="100">
        <f>E136</f>
        <v>2500</v>
      </c>
      <c r="F135" s="101" t="s">
        <v>36</v>
      </c>
    </row>
    <row r="136" spans="1:6" ht="88.5" customHeight="1" x14ac:dyDescent="0.2">
      <c r="A136" s="135" t="s">
        <v>830</v>
      </c>
      <c r="B136" s="99" t="s">
        <v>27</v>
      </c>
      <c r="C136" s="50" t="s">
        <v>828</v>
      </c>
      <c r="D136" s="100" t="s">
        <v>36</v>
      </c>
      <c r="E136" s="100">
        <v>2500</v>
      </c>
      <c r="F136" s="101" t="s">
        <v>36</v>
      </c>
    </row>
    <row r="137" spans="1:6" ht="73.5" customHeight="1" x14ac:dyDescent="0.2">
      <c r="A137" s="139" t="s">
        <v>916</v>
      </c>
      <c r="B137" s="99" t="s">
        <v>27</v>
      </c>
      <c r="C137" s="50" t="s">
        <v>913</v>
      </c>
      <c r="D137" s="100" t="s">
        <v>36</v>
      </c>
      <c r="E137" s="100">
        <f>E139+E138</f>
        <v>21000</v>
      </c>
      <c r="F137" s="101" t="s">
        <v>36</v>
      </c>
    </row>
    <row r="138" spans="1:6" ht="127.5" customHeight="1" x14ac:dyDescent="0.2">
      <c r="A138" s="182" t="s">
        <v>974</v>
      </c>
      <c r="B138" s="99" t="s">
        <v>27</v>
      </c>
      <c r="C138" s="50" t="s">
        <v>973</v>
      </c>
      <c r="D138" s="100" t="s">
        <v>36</v>
      </c>
      <c r="E138" s="100">
        <v>20000</v>
      </c>
      <c r="F138" s="101" t="s">
        <v>36</v>
      </c>
    </row>
    <row r="139" spans="1:6" ht="70.5" customHeight="1" x14ac:dyDescent="0.2">
      <c r="A139" s="138" t="s">
        <v>915</v>
      </c>
      <c r="B139" s="99" t="s">
        <v>27</v>
      </c>
      <c r="C139" s="50" t="s">
        <v>914</v>
      </c>
      <c r="D139" s="100" t="s">
        <v>36</v>
      </c>
      <c r="E139" s="100">
        <v>1000</v>
      </c>
      <c r="F139" s="101" t="s">
        <v>36</v>
      </c>
    </row>
    <row r="140" spans="1:6" ht="41.25" customHeight="1" x14ac:dyDescent="0.2">
      <c r="A140" s="135" t="s">
        <v>835</v>
      </c>
      <c r="B140" s="99" t="s">
        <v>27</v>
      </c>
      <c r="C140" s="50" t="s">
        <v>833</v>
      </c>
      <c r="D140" s="100" t="s">
        <v>36</v>
      </c>
      <c r="E140" s="100">
        <f>E141</f>
        <v>5000</v>
      </c>
      <c r="F140" s="101" t="s">
        <v>36</v>
      </c>
    </row>
    <row r="141" spans="1:6" ht="78.75" customHeight="1" x14ac:dyDescent="0.2">
      <c r="A141" s="135" t="s">
        <v>834</v>
      </c>
      <c r="B141" s="99" t="s">
        <v>27</v>
      </c>
      <c r="C141" s="50" t="s">
        <v>832</v>
      </c>
      <c r="D141" s="100" t="s">
        <v>36</v>
      </c>
      <c r="E141" s="100">
        <v>5000</v>
      </c>
      <c r="F141" s="101" t="s">
        <v>36</v>
      </c>
    </row>
    <row r="142" spans="1:6" ht="56.25" customHeight="1" x14ac:dyDescent="0.2">
      <c r="A142" s="126" t="s">
        <v>716</v>
      </c>
      <c r="B142" s="79" t="s">
        <v>27</v>
      </c>
      <c r="C142" s="50" t="s">
        <v>715</v>
      </c>
      <c r="D142" s="100" t="s">
        <v>36</v>
      </c>
      <c r="E142" s="100">
        <f>E144+E143</f>
        <v>3300</v>
      </c>
      <c r="F142" s="101" t="s">
        <v>36</v>
      </c>
    </row>
    <row r="143" spans="1:6" ht="100.5" customHeight="1" x14ac:dyDescent="0.2">
      <c r="A143" s="134" t="s">
        <v>935</v>
      </c>
      <c r="B143" s="79" t="s">
        <v>27</v>
      </c>
      <c r="C143" s="50" t="s">
        <v>934</v>
      </c>
      <c r="D143" s="100" t="s">
        <v>36</v>
      </c>
      <c r="E143" s="100">
        <v>900</v>
      </c>
      <c r="F143" s="101" t="s">
        <v>36</v>
      </c>
    </row>
    <row r="144" spans="1:6" ht="104.25" customHeight="1" x14ac:dyDescent="0.2">
      <c r="A144" s="114" t="s">
        <v>679</v>
      </c>
      <c r="B144" s="79" t="s">
        <v>27</v>
      </c>
      <c r="C144" s="50" t="s">
        <v>677</v>
      </c>
      <c r="D144" s="100" t="s">
        <v>36</v>
      </c>
      <c r="E144" s="100">
        <v>2400</v>
      </c>
      <c r="F144" s="101" t="s">
        <v>36</v>
      </c>
    </row>
    <row r="145" spans="1:6" ht="47.25" customHeight="1" x14ac:dyDescent="0.2">
      <c r="A145" s="107" t="s">
        <v>718</v>
      </c>
      <c r="B145" s="99" t="s">
        <v>27</v>
      </c>
      <c r="C145" s="50" t="s">
        <v>717</v>
      </c>
      <c r="D145" s="100" t="s">
        <v>36</v>
      </c>
      <c r="E145" s="100">
        <f>E146+E147</f>
        <v>3877.02</v>
      </c>
      <c r="F145" s="101" t="s">
        <v>36</v>
      </c>
    </row>
    <row r="146" spans="1:6" ht="111.75" customHeight="1" x14ac:dyDescent="0.2">
      <c r="A146" s="107" t="s">
        <v>651</v>
      </c>
      <c r="B146" s="99" t="s">
        <v>27</v>
      </c>
      <c r="C146" s="50" t="s">
        <v>632</v>
      </c>
      <c r="D146" s="100" t="s">
        <v>36</v>
      </c>
      <c r="E146" s="100">
        <v>2877.02</v>
      </c>
      <c r="F146" s="101" t="s">
        <v>36</v>
      </c>
    </row>
    <row r="147" spans="1:6" ht="65.25" customHeight="1" x14ac:dyDescent="0.2">
      <c r="A147" s="138" t="s">
        <v>906</v>
      </c>
      <c r="B147" s="99" t="s">
        <v>27</v>
      </c>
      <c r="C147" s="50" t="s">
        <v>905</v>
      </c>
      <c r="D147" s="100" t="s">
        <v>36</v>
      </c>
      <c r="E147" s="100">
        <v>1000</v>
      </c>
      <c r="F147" s="101" t="s">
        <v>36</v>
      </c>
    </row>
    <row r="148" spans="1:6" ht="42" customHeight="1" x14ac:dyDescent="0.2">
      <c r="A148" s="107" t="s">
        <v>557</v>
      </c>
      <c r="B148" s="99" t="s">
        <v>27</v>
      </c>
      <c r="C148" s="50" t="s">
        <v>558</v>
      </c>
      <c r="D148" s="100" t="s">
        <v>36</v>
      </c>
      <c r="E148" s="100">
        <f>+E149+E150+E151</f>
        <v>94161.97</v>
      </c>
      <c r="F148" s="101" t="s">
        <v>36</v>
      </c>
    </row>
    <row r="149" spans="1:6" ht="78" customHeight="1" x14ac:dyDescent="0.2">
      <c r="A149" s="107" t="s">
        <v>634</v>
      </c>
      <c r="B149" s="99" t="s">
        <v>27</v>
      </c>
      <c r="C149" s="50" t="s">
        <v>633</v>
      </c>
      <c r="D149" s="100" t="s">
        <v>36</v>
      </c>
      <c r="E149" s="100">
        <v>16400</v>
      </c>
      <c r="F149" s="101" t="s">
        <v>36</v>
      </c>
    </row>
    <row r="150" spans="1:6" ht="92.25" customHeight="1" x14ac:dyDescent="0.2">
      <c r="A150" s="107" t="s">
        <v>808</v>
      </c>
      <c r="B150" s="99" t="s">
        <v>27</v>
      </c>
      <c r="C150" s="50" t="s">
        <v>807</v>
      </c>
      <c r="D150" s="100" t="s">
        <v>36</v>
      </c>
      <c r="E150" s="100">
        <v>70000</v>
      </c>
      <c r="F150" s="101" t="s">
        <v>36</v>
      </c>
    </row>
    <row r="151" spans="1:6" ht="63.75" customHeight="1" x14ac:dyDescent="0.2">
      <c r="A151" s="124" t="s">
        <v>635</v>
      </c>
      <c r="B151" s="99" t="s">
        <v>27</v>
      </c>
      <c r="C151" s="50" t="s">
        <v>636</v>
      </c>
      <c r="D151" s="100" t="s">
        <v>36</v>
      </c>
      <c r="E151" s="100">
        <v>7761.97</v>
      </c>
      <c r="F151" s="101" t="s">
        <v>36</v>
      </c>
    </row>
    <row r="152" spans="1:6" ht="54" customHeight="1" x14ac:dyDescent="0.2">
      <c r="A152" s="107" t="s">
        <v>556</v>
      </c>
      <c r="B152" s="99" t="s">
        <v>27</v>
      </c>
      <c r="C152" s="50" t="s">
        <v>555</v>
      </c>
      <c r="D152" s="100" t="s">
        <v>36</v>
      </c>
      <c r="E152" s="100">
        <f>+E153+E155+E156+E154</f>
        <v>103394.59999999999</v>
      </c>
      <c r="F152" s="101" t="s">
        <v>36</v>
      </c>
    </row>
    <row r="153" spans="1:6" ht="72.75" customHeight="1" x14ac:dyDescent="0.2">
      <c r="A153" s="107" t="s">
        <v>637</v>
      </c>
      <c r="B153" s="99" t="s">
        <v>27</v>
      </c>
      <c r="C153" s="50" t="s">
        <v>639</v>
      </c>
      <c r="D153" s="100" t="s">
        <v>36</v>
      </c>
      <c r="E153" s="179">
        <v>5646.67</v>
      </c>
      <c r="F153" s="101" t="s">
        <v>36</v>
      </c>
    </row>
    <row r="154" spans="1:6" ht="75.75" customHeight="1" x14ac:dyDescent="0.2">
      <c r="A154" s="107" t="s">
        <v>637</v>
      </c>
      <c r="B154" s="99" t="s">
        <v>27</v>
      </c>
      <c r="C154" s="50" t="s">
        <v>933</v>
      </c>
      <c r="D154" s="100" t="s">
        <v>36</v>
      </c>
      <c r="E154" s="179">
        <v>500</v>
      </c>
      <c r="F154" s="101" t="s">
        <v>36</v>
      </c>
    </row>
    <row r="155" spans="1:6" ht="70.150000000000006" customHeight="1" x14ac:dyDescent="0.2">
      <c r="A155" s="107" t="s">
        <v>638</v>
      </c>
      <c r="B155" s="99" t="s">
        <v>27</v>
      </c>
      <c r="C155" s="50" t="s">
        <v>667</v>
      </c>
      <c r="D155" s="100" t="s">
        <v>36</v>
      </c>
      <c r="E155" s="179">
        <v>3000</v>
      </c>
      <c r="F155" s="101" t="s">
        <v>36</v>
      </c>
    </row>
    <row r="156" spans="1:6" ht="75.75" customHeight="1" x14ac:dyDescent="0.2">
      <c r="A156" s="124" t="s">
        <v>638</v>
      </c>
      <c r="B156" s="99" t="s">
        <v>27</v>
      </c>
      <c r="C156" s="50" t="s">
        <v>640</v>
      </c>
      <c r="D156" s="100" t="s">
        <v>36</v>
      </c>
      <c r="E156" s="88">
        <v>94247.93</v>
      </c>
      <c r="F156" s="101" t="s">
        <v>36</v>
      </c>
    </row>
    <row r="157" spans="1:6" ht="18" customHeight="1" x14ac:dyDescent="0.2">
      <c r="A157" s="127" t="s">
        <v>745</v>
      </c>
      <c r="B157" s="99" t="s">
        <v>27</v>
      </c>
      <c r="C157" s="50" t="s">
        <v>742</v>
      </c>
      <c r="D157" s="100" t="s">
        <v>36</v>
      </c>
      <c r="E157" s="88">
        <f>E158</f>
        <v>79911.740000000005</v>
      </c>
      <c r="F157" s="101" t="s">
        <v>36</v>
      </c>
    </row>
    <row r="158" spans="1:6" ht="57" customHeight="1" x14ac:dyDescent="0.2">
      <c r="A158" s="114" t="s">
        <v>744</v>
      </c>
      <c r="B158" s="99" t="s">
        <v>27</v>
      </c>
      <c r="C158" s="50" t="s">
        <v>743</v>
      </c>
      <c r="D158" s="100" t="s">
        <v>36</v>
      </c>
      <c r="E158" s="88">
        <v>79911.740000000005</v>
      </c>
      <c r="F158" s="101" t="s">
        <v>36</v>
      </c>
    </row>
    <row r="159" spans="1:6" ht="44.25" customHeight="1" x14ac:dyDescent="0.2">
      <c r="A159" s="114" t="s">
        <v>818</v>
      </c>
      <c r="B159" s="99" t="s">
        <v>27</v>
      </c>
      <c r="C159" s="50" t="s">
        <v>819</v>
      </c>
      <c r="D159" s="100" t="s">
        <v>36</v>
      </c>
      <c r="E159" s="88">
        <f>E160</f>
        <v>25200</v>
      </c>
      <c r="F159" s="101" t="s">
        <v>36</v>
      </c>
    </row>
    <row r="160" spans="1:6" ht="37.5" customHeight="1" x14ac:dyDescent="0.2">
      <c r="A160" s="114" t="s">
        <v>809</v>
      </c>
      <c r="B160" s="99" t="s">
        <v>27</v>
      </c>
      <c r="C160" s="50" t="s">
        <v>810</v>
      </c>
      <c r="D160" s="100" t="s">
        <v>36</v>
      </c>
      <c r="E160" s="88">
        <v>25200</v>
      </c>
      <c r="F160" s="101" t="s">
        <v>36</v>
      </c>
    </row>
    <row r="161" spans="1:7" ht="18.75" customHeight="1" x14ac:dyDescent="0.2">
      <c r="A161" s="107" t="s">
        <v>604</v>
      </c>
      <c r="B161" s="99" t="s">
        <v>27</v>
      </c>
      <c r="C161" s="50" t="s">
        <v>599</v>
      </c>
      <c r="D161" s="100" t="s">
        <v>36</v>
      </c>
      <c r="E161" s="88">
        <f>E162+E165</f>
        <v>2346318.4</v>
      </c>
      <c r="F161" s="101" t="s">
        <v>36</v>
      </c>
    </row>
    <row r="162" spans="1:7" ht="59.25" customHeight="1" x14ac:dyDescent="0.2">
      <c r="A162" s="107" t="s">
        <v>612</v>
      </c>
      <c r="B162" s="99" t="s">
        <v>27</v>
      </c>
      <c r="C162" s="50" t="s">
        <v>598</v>
      </c>
      <c r="D162" s="100" t="s">
        <v>36</v>
      </c>
      <c r="E162" s="88">
        <f>E163+E164</f>
        <v>2198423.46</v>
      </c>
      <c r="F162" s="101" t="s">
        <v>36</v>
      </c>
    </row>
    <row r="163" spans="1:7" ht="38.25" customHeight="1" x14ac:dyDescent="0.2">
      <c r="A163" s="107" t="s">
        <v>611</v>
      </c>
      <c r="B163" s="99" t="s">
        <v>27</v>
      </c>
      <c r="C163" s="50" t="s">
        <v>597</v>
      </c>
      <c r="D163" s="100" t="s">
        <v>36</v>
      </c>
      <c r="E163" s="88">
        <v>201.41</v>
      </c>
      <c r="F163" s="101" t="s">
        <v>36</v>
      </c>
    </row>
    <row r="164" spans="1:7" ht="50.45" customHeight="1" x14ac:dyDescent="0.2">
      <c r="A164" s="138" t="s">
        <v>881</v>
      </c>
      <c r="B164" s="99" t="s">
        <v>27</v>
      </c>
      <c r="C164" s="50" t="s">
        <v>880</v>
      </c>
      <c r="D164" s="100" t="s">
        <v>36</v>
      </c>
      <c r="E164" s="88">
        <v>2198222.0499999998</v>
      </c>
      <c r="F164" s="101" t="s">
        <v>36</v>
      </c>
    </row>
    <row r="165" spans="1:7" ht="50.45" customHeight="1" x14ac:dyDescent="0.2">
      <c r="A165" s="107" t="s">
        <v>549</v>
      </c>
      <c r="B165" s="99" t="s">
        <v>27</v>
      </c>
      <c r="C165" s="50" t="s">
        <v>554</v>
      </c>
      <c r="D165" s="100" t="s">
        <v>36</v>
      </c>
      <c r="E165" s="100">
        <f>E166</f>
        <v>147894.94</v>
      </c>
      <c r="F165" s="101" t="s">
        <v>36</v>
      </c>
    </row>
    <row r="166" spans="1:7" ht="54" customHeight="1" x14ac:dyDescent="0.2">
      <c r="A166" s="107" t="s">
        <v>753</v>
      </c>
      <c r="B166" s="99" t="s">
        <v>27</v>
      </c>
      <c r="C166" s="50" t="s">
        <v>752</v>
      </c>
      <c r="D166" s="100" t="s">
        <v>36</v>
      </c>
      <c r="E166" s="100">
        <f>+E167+E168</f>
        <v>147894.94</v>
      </c>
      <c r="F166" s="101" t="s">
        <v>36</v>
      </c>
    </row>
    <row r="167" spans="1:7" ht="99" customHeight="1" x14ac:dyDescent="0.2">
      <c r="A167" s="116" t="s">
        <v>641</v>
      </c>
      <c r="B167" s="99" t="s">
        <v>27</v>
      </c>
      <c r="C167" s="50" t="s">
        <v>642</v>
      </c>
      <c r="D167" s="100" t="s">
        <v>36</v>
      </c>
      <c r="E167" s="103">
        <v>320.3</v>
      </c>
      <c r="F167" s="101" t="s">
        <v>36</v>
      </c>
    </row>
    <row r="168" spans="1:7" ht="91.5" customHeight="1" x14ac:dyDescent="0.2">
      <c r="A168" s="108" t="s">
        <v>641</v>
      </c>
      <c r="B168" s="99" t="s">
        <v>27</v>
      </c>
      <c r="C168" s="97" t="s">
        <v>658</v>
      </c>
      <c r="D168" s="100" t="s">
        <v>36</v>
      </c>
      <c r="E168" s="88">
        <v>147574.64000000001</v>
      </c>
      <c r="F168" s="101" t="s">
        <v>36</v>
      </c>
    </row>
    <row r="169" spans="1:7" ht="20.25" customHeight="1" x14ac:dyDescent="0.2">
      <c r="A169" s="108" t="s">
        <v>653</v>
      </c>
      <c r="B169" s="99" t="s">
        <v>27</v>
      </c>
      <c r="C169" s="50" t="s">
        <v>652</v>
      </c>
      <c r="D169" s="100" t="s">
        <v>36</v>
      </c>
      <c r="E169" s="88">
        <f>E170+E172</f>
        <v>62756.19</v>
      </c>
      <c r="F169" s="101" t="s">
        <v>36</v>
      </c>
    </row>
    <row r="170" spans="1:7" ht="71.25" customHeight="1" x14ac:dyDescent="0.2">
      <c r="A170" s="108" t="s">
        <v>930</v>
      </c>
      <c r="B170" s="99" t="s">
        <v>27</v>
      </c>
      <c r="C170" s="50" t="s">
        <v>931</v>
      </c>
      <c r="D170" s="100" t="s">
        <v>36</v>
      </c>
      <c r="E170" s="88">
        <f>E171</f>
        <v>9594</v>
      </c>
      <c r="F170" s="101" t="s">
        <v>36</v>
      </c>
    </row>
    <row r="171" spans="1:7" ht="74.25" customHeight="1" x14ac:dyDescent="0.2">
      <c r="A171" s="108" t="s">
        <v>930</v>
      </c>
      <c r="B171" s="99" t="s">
        <v>27</v>
      </c>
      <c r="C171" s="50" t="s">
        <v>929</v>
      </c>
      <c r="D171" s="100" t="s">
        <v>36</v>
      </c>
      <c r="E171" s="88">
        <v>9594</v>
      </c>
      <c r="F171" s="101" t="s">
        <v>36</v>
      </c>
    </row>
    <row r="172" spans="1:7" ht="28.5" customHeight="1" x14ac:dyDescent="0.2">
      <c r="A172" s="107" t="s">
        <v>550</v>
      </c>
      <c r="B172" s="99" t="s">
        <v>27</v>
      </c>
      <c r="C172" s="50" t="s">
        <v>535</v>
      </c>
      <c r="D172" s="100" t="s">
        <v>36</v>
      </c>
      <c r="E172" s="103">
        <f>E173</f>
        <v>53162.19</v>
      </c>
      <c r="F172" s="101" t="s">
        <v>36</v>
      </c>
    </row>
    <row r="173" spans="1:7" s="96" customFormat="1" ht="49.5" customHeight="1" x14ac:dyDescent="0.2">
      <c r="A173" s="107" t="s">
        <v>531</v>
      </c>
      <c r="B173" s="99" t="s">
        <v>27</v>
      </c>
      <c r="C173" s="50" t="s">
        <v>514</v>
      </c>
      <c r="D173" s="101" t="s">
        <v>36</v>
      </c>
      <c r="E173" s="103">
        <v>53162.19</v>
      </c>
      <c r="F173" s="101" t="s">
        <v>36</v>
      </c>
      <c r="G173" s="58"/>
    </row>
    <row r="174" spans="1:7" s="96" customFormat="1" ht="15.6" customHeight="1" x14ac:dyDescent="0.2">
      <c r="A174" s="189" t="s">
        <v>910</v>
      </c>
      <c r="B174" s="84" t="s">
        <v>27</v>
      </c>
      <c r="C174" s="51" t="s">
        <v>907</v>
      </c>
      <c r="D174" s="101" t="s">
        <v>36</v>
      </c>
      <c r="E174" s="89">
        <f>E175+E177</f>
        <v>13475</v>
      </c>
      <c r="F174" s="101" t="s">
        <v>36</v>
      </c>
      <c r="G174" s="58"/>
    </row>
    <row r="175" spans="1:7" s="96" customFormat="1" ht="15.6" customHeight="1" x14ac:dyDescent="0.2">
      <c r="A175" s="190" t="s">
        <v>978</v>
      </c>
      <c r="B175" s="99" t="s">
        <v>27</v>
      </c>
      <c r="C175" s="98" t="s">
        <v>977</v>
      </c>
      <c r="D175" s="101" t="s">
        <v>36</v>
      </c>
      <c r="E175" s="103">
        <f>E176</f>
        <v>7475</v>
      </c>
      <c r="F175" s="101" t="s">
        <v>36</v>
      </c>
      <c r="G175" s="58"/>
    </row>
    <row r="176" spans="1:7" s="96" customFormat="1" ht="24.75" customHeight="1" x14ac:dyDescent="0.2">
      <c r="A176" s="183" t="s">
        <v>976</v>
      </c>
      <c r="B176" s="99" t="s">
        <v>27</v>
      </c>
      <c r="C176" s="98" t="s">
        <v>975</v>
      </c>
      <c r="D176" s="101" t="s">
        <v>36</v>
      </c>
      <c r="E176" s="103">
        <v>7475</v>
      </c>
      <c r="F176" s="101" t="s">
        <v>36</v>
      </c>
      <c r="G176" s="58"/>
    </row>
    <row r="177" spans="1:7" s="96" customFormat="1" ht="15.6" customHeight="1" x14ac:dyDescent="0.2">
      <c r="A177" s="107" t="s">
        <v>912</v>
      </c>
      <c r="B177" s="99" t="s">
        <v>27</v>
      </c>
      <c r="C177" s="50" t="s">
        <v>911</v>
      </c>
      <c r="D177" s="101" t="s">
        <v>36</v>
      </c>
      <c r="E177" s="103">
        <f>E178</f>
        <v>6000</v>
      </c>
      <c r="F177" s="101" t="s">
        <v>36</v>
      </c>
      <c r="G177" s="58"/>
    </row>
    <row r="178" spans="1:7" s="96" customFormat="1" ht="26.25" customHeight="1" x14ac:dyDescent="0.2">
      <c r="A178" s="138" t="s">
        <v>909</v>
      </c>
      <c r="B178" s="99" t="s">
        <v>27</v>
      </c>
      <c r="C178" s="50" t="s">
        <v>908</v>
      </c>
      <c r="D178" s="101" t="s">
        <v>36</v>
      </c>
      <c r="E178" s="103">
        <v>6000</v>
      </c>
      <c r="F178" s="101" t="s">
        <v>36</v>
      </c>
      <c r="G178" s="58"/>
    </row>
    <row r="179" spans="1:7" s="96" customFormat="1" ht="16.5" customHeight="1" x14ac:dyDescent="0.2">
      <c r="A179" s="81" t="s">
        <v>84</v>
      </c>
      <c r="B179" s="84" t="s">
        <v>27</v>
      </c>
      <c r="C179" s="51" t="s">
        <v>85</v>
      </c>
      <c r="D179" s="101">
        <v>412533118.32999998</v>
      </c>
      <c r="E179" s="101">
        <f>E180+E218+E223+E228</f>
        <v>332433131.49000001</v>
      </c>
      <c r="F179" s="101">
        <f>D179-E179</f>
        <v>80099986.839999974</v>
      </c>
      <c r="G179" s="58"/>
    </row>
    <row r="180" spans="1:7" ht="30" customHeight="1" x14ac:dyDescent="0.2">
      <c r="A180" s="81" t="s">
        <v>86</v>
      </c>
      <c r="B180" s="84" t="s">
        <v>27</v>
      </c>
      <c r="C180" s="51" t="s">
        <v>87</v>
      </c>
      <c r="D180" s="101">
        <v>411365899.02999997</v>
      </c>
      <c r="E180" s="101">
        <f>E181+E198+E210+E188</f>
        <v>330264635.11000001</v>
      </c>
      <c r="F180" s="101">
        <f>D180-E180</f>
        <v>81101263.919999957</v>
      </c>
      <c r="G180" s="14"/>
    </row>
    <row r="181" spans="1:7" ht="21" customHeight="1" x14ac:dyDescent="0.2">
      <c r="A181" s="81" t="s">
        <v>88</v>
      </c>
      <c r="B181" s="84" t="s">
        <v>27</v>
      </c>
      <c r="C181" s="51" t="s">
        <v>643</v>
      </c>
      <c r="D181" s="101" t="s">
        <v>36</v>
      </c>
      <c r="E181" s="101">
        <f>E182+E184+E186</f>
        <v>23123890.989999998</v>
      </c>
      <c r="F181" s="100" t="s">
        <v>36</v>
      </c>
      <c r="G181" s="130"/>
    </row>
    <row r="182" spans="1:7" ht="19.5" customHeight="1" x14ac:dyDescent="0.2">
      <c r="A182" s="107" t="s">
        <v>89</v>
      </c>
      <c r="B182" s="99" t="s">
        <v>27</v>
      </c>
      <c r="C182" s="98" t="s">
        <v>719</v>
      </c>
      <c r="D182" s="100" t="s">
        <v>36</v>
      </c>
      <c r="E182" s="100">
        <f>E183</f>
        <v>170666.7</v>
      </c>
      <c r="F182" s="100" t="s">
        <v>36</v>
      </c>
      <c r="G182" s="131"/>
    </row>
    <row r="183" spans="1:7" ht="23.25" customHeight="1" x14ac:dyDescent="0.2">
      <c r="A183" s="107" t="s">
        <v>532</v>
      </c>
      <c r="B183" s="99" t="s">
        <v>27</v>
      </c>
      <c r="C183" s="98" t="s">
        <v>90</v>
      </c>
      <c r="D183" s="100" t="s">
        <v>36</v>
      </c>
      <c r="E183" s="88">
        <v>170666.7</v>
      </c>
      <c r="F183" s="100" t="s">
        <v>36</v>
      </c>
    </row>
    <row r="184" spans="1:7" ht="24.75" customHeight="1" x14ac:dyDescent="0.2">
      <c r="A184" s="107" t="s">
        <v>91</v>
      </c>
      <c r="B184" s="99" t="s">
        <v>27</v>
      </c>
      <c r="C184" s="98" t="s">
        <v>720</v>
      </c>
      <c r="D184" s="100" t="s">
        <v>36</v>
      </c>
      <c r="E184" s="100">
        <f>E185</f>
        <v>19175166.699999999</v>
      </c>
      <c r="F184" s="100" t="s">
        <v>36</v>
      </c>
    </row>
    <row r="185" spans="1:7" ht="24.75" customHeight="1" x14ac:dyDescent="0.2">
      <c r="A185" s="107" t="s">
        <v>92</v>
      </c>
      <c r="B185" s="99" t="s">
        <v>27</v>
      </c>
      <c r="C185" s="98" t="s">
        <v>93</v>
      </c>
      <c r="D185" s="100" t="s">
        <v>36</v>
      </c>
      <c r="E185" s="88">
        <v>19175166.699999999</v>
      </c>
      <c r="F185" s="100" t="s">
        <v>36</v>
      </c>
    </row>
    <row r="186" spans="1:7" ht="15" customHeight="1" x14ac:dyDescent="0.2">
      <c r="A186" s="135" t="s">
        <v>858</v>
      </c>
      <c r="B186" s="99" t="s">
        <v>27</v>
      </c>
      <c r="C186" s="98" t="s">
        <v>856</v>
      </c>
      <c r="D186" s="100" t="s">
        <v>36</v>
      </c>
      <c r="E186" s="88">
        <f>E187</f>
        <v>3778057.59</v>
      </c>
      <c r="F186" s="100" t="s">
        <v>36</v>
      </c>
    </row>
    <row r="187" spans="1:7" ht="18.75" customHeight="1" x14ac:dyDescent="0.2">
      <c r="A187" s="135" t="s">
        <v>857</v>
      </c>
      <c r="B187" s="99" t="s">
        <v>27</v>
      </c>
      <c r="C187" s="98" t="s">
        <v>855</v>
      </c>
      <c r="D187" s="100" t="s">
        <v>36</v>
      </c>
      <c r="E187" s="88">
        <v>3778057.59</v>
      </c>
      <c r="F187" s="100" t="s">
        <v>36</v>
      </c>
    </row>
    <row r="188" spans="1:7" ht="24" customHeight="1" x14ac:dyDescent="0.2">
      <c r="A188" s="81" t="s">
        <v>603</v>
      </c>
      <c r="B188" s="84" t="s">
        <v>27</v>
      </c>
      <c r="C188" s="51" t="s">
        <v>596</v>
      </c>
      <c r="D188" s="101" t="s">
        <v>36</v>
      </c>
      <c r="E188" s="91">
        <f>E189+E191+E193+E195</f>
        <v>84949753.340000004</v>
      </c>
      <c r="F188" s="101" t="s">
        <v>36</v>
      </c>
    </row>
    <row r="189" spans="1:7" ht="42" customHeight="1" x14ac:dyDescent="0.2">
      <c r="A189" s="135" t="s">
        <v>852</v>
      </c>
      <c r="B189" s="99" t="s">
        <v>27</v>
      </c>
      <c r="C189" s="98" t="s">
        <v>849</v>
      </c>
      <c r="D189" s="101" t="s">
        <v>36</v>
      </c>
      <c r="E189" s="88">
        <f>E190</f>
        <v>5750000</v>
      </c>
      <c r="F189" s="101" t="s">
        <v>36</v>
      </c>
    </row>
    <row r="190" spans="1:7" ht="51" customHeight="1" x14ac:dyDescent="0.2">
      <c r="A190" s="135" t="s">
        <v>850</v>
      </c>
      <c r="B190" s="99" t="s">
        <v>27</v>
      </c>
      <c r="C190" s="98" t="s">
        <v>882</v>
      </c>
      <c r="D190" s="100" t="s">
        <v>36</v>
      </c>
      <c r="E190" s="88">
        <v>5750000</v>
      </c>
      <c r="F190" s="101" t="s">
        <v>36</v>
      </c>
    </row>
    <row r="191" spans="1:7" ht="15.75" customHeight="1" x14ac:dyDescent="0.2">
      <c r="A191" s="135" t="s">
        <v>851</v>
      </c>
      <c r="B191" s="99" t="s">
        <v>27</v>
      </c>
      <c r="C191" s="98" t="s">
        <v>845</v>
      </c>
      <c r="D191" s="101" t="s">
        <v>36</v>
      </c>
      <c r="E191" s="88">
        <f>E192</f>
        <v>7958155.8600000003</v>
      </c>
      <c r="F191" s="101" t="s">
        <v>36</v>
      </c>
    </row>
    <row r="192" spans="1:7" ht="23.25" customHeight="1" x14ac:dyDescent="0.2">
      <c r="A192" s="135" t="s">
        <v>846</v>
      </c>
      <c r="B192" s="99" t="s">
        <v>27</v>
      </c>
      <c r="C192" s="98" t="s">
        <v>844</v>
      </c>
      <c r="D192" s="101" t="s">
        <v>36</v>
      </c>
      <c r="E192" s="88">
        <v>7958155.8600000003</v>
      </c>
      <c r="F192" s="101" t="s">
        <v>36</v>
      </c>
    </row>
    <row r="193" spans="1:6" ht="23.25" customHeight="1" x14ac:dyDescent="0.2">
      <c r="A193" s="183" t="s">
        <v>955</v>
      </c>
      <c r="B193" s="99" t="s">
        <v>27</v>
      </c>
      <c r="C193" s="98" t="s">
        <v>953</v>
      </c>
      <c r="D193" s="101" t="s">
        <v>36</v>
      </c>
      <c r="E193" s="88">
        <f>E194</f>
        <v>4724860</v>
      </c>
      <c r="F193" s="101" t="s">
        <v>36</v>
      </c>
    </row>
    <row r="194" spans="1:6" ht="30" customHeight="1" x14ac:dyDescent="0.2">
      <c r="A194" s="183" t="s">
        <v>955</v>
      </c>
      <c r="B194" s="99" t="s">
        <v>27</v>
      </c>
      <c r="C194" s="98" t="s">
        <v>954</v>
      </c>
      <c r="D194" s="101" t="s">
        <v>36</v>
      </c>
      <c r="E194" s="88">
        <v>4724860</v>
      </c>
      <c r="F194" s="101" t="s">
        <v>36</v>
      </c>
    </row>
    <row r="195" spans="1:6" ht="17.25" customHeight="1" x14ac:dyDescent="0.2">
      <c r="A195" s="107" t="s">
        <v>645</v>
      </c>
      <c r="B195" s="99" t="s">
        <v>27</v>
      </c>
      <c r="C195" s="19" t="s">
        <v>644</v>
      </c>
      <c r="D195" s="100" t="s">
        <v>36</v>
      </c>
      <c r="E195" s="88">
        <f>E196+E197</f>
        <v>66516737.479999997</v>
      </c>
      <c r="F195" s="100" t="s">
        <v>36</v>
      </c>
    </row>
    <row r="196" spans="1:6" ht="17.25" customHeight="1" x14ac:dyDescent="0.2">
      <c r="A196" s="107" t="s">
        <v>602</v>
      </c>
      <c r="B196" s="99" t="s">
        <v>27</v>
      </c>
      <c r="C196" s="97" t="s">
        <v>668</v>
      </c>
      <c r="D196" s="100" t="s">
        <v>36</v>
      </c>
      <c r="E196" s="88">
        <v>63072186.979999997</v>
      </c>
      <c r="F196" s="100" t="s">
        <v>36</v>
      </c>
    </row>
    <row r="197" spans="1:6" ht="17.25" customHeight="1" x14ac:dyDescent="0.2">
      <c r="A197" s="107" t="s">
        <v>602</v>
      </c>
      <c r="B197" s="99" t="s">
        <v>27</v>
      </c>
      <c r="C197" s="97" t="s">
        <v>848</v>
      </c>
      <c r="D197" s="100" t="s">
        <v>36</v>
      </c>
      <c r="E197" s="88">
        <v>3444550.5</v>
      </c>
      <c r="F197" s="100" t="s">
        <v>36</v>
      </c>
    </row>
    <row r="198" spans="1:6" ht="19.5" customHeight="1" x14ac:dyDescent="0.2">
      <c r="A198" s="81" t="s">
        <v>94</v>
      </c>
      <c r="B198" s="84" t="s">
        <v>27</v>
      </c>
      <c r="C198" s="51" t="s">
        <v>95</v>
      </c>
      <c r="D198" s="101" t="s">
        <v>36</v>
      </c>
      <c r="E198" s="101">
        <f>E199+E202+E204+E206+E208</f>
        <v>210780738.28</v>
      </c>
      <c r="F198" s="101" t="s">
        <v>36</v>
      </c>
    </row>
    <row r="199" spans="1:6" ht="25.15" customHeight="1" x14ac:dyDescent="0.2">
      <c r="A199" s="107" t="s">
        <v>660</v>
      </c>
      <c r="B199" s="99" t="s">
        <v>27</v>
      </c>
      <c r="C199" s="97" t="s">
        <v>659</v>
      </c>
      <c r="D199" s="101" t="s">
        <v>36</v>
      </c>
      <c r="E199" s="100">
        <f>E200+E201</f>
        <v>2170268.5499999998</v>
      </c>
      <c r="F199" s="100" t="s">
        <v>36</v>
      </c>
    </row>
    <row r="200" spans="1:6" ht="26.45" customHeight="1" x14ac:dyDescent="0.2">
      <c r="A200" s="107" t="s">
        <v>533</v>
      </c>
      <c r="B200" s="99" t="s">
        <v>27</v>
      </c>
      <c r="C200" s="97" t="s">
        <v>512</v>
      </c>
      <c r="D200" s="101" t="s">
        <v>36</v>
      </c>
      <c r="E200" s="88">
        <v>1638984.55</v>
      </c>
      <c r="F200" s="100" t="s">
        <v>36</v>
      </c>
    </row>
    <row r="201" spans="1:6" ht="29.25" customHeight="1" x14ac:dyDescent="0.2">
      <c r="A201" s="107" t="s">
        <v>533</v>
      </c>
      <c r="B201" s="99" t="s">
        <v>27</v>
      </c>
      <c r="C201" s="97" t="s">
        <v>513</v>
      </c>
      <c r="D201" s="100" t="s">
        <v>36</v>
      </c>
      <c r="E201" s="88">
        <v>531284</v>
      </c>
      <c r="F201" s="100" t="s">
        <v>36</v>
      </c>
    </row>
    <row r="202" spans="1:6" ht="51" customHeight="1" x14ac:dyDescent="0.2">
      <c r="A202" s="137" t="s">
        <v>885</v>
      </c>
      <c r="B202" s="102" t="s">
        <v>27</v>
      </c>
      <c r="C202" s="80" t="s">
        <v>884</v>
      </c>
      <c r="D202" s="86" t="s">
        <v>36</v>
      </c>
      <c r="E202" s="88">
        <f>E203</f>
        <v>1080000</v>
      </c>
      <c r="F202" s="100" t="s">
        <v>36</v>
      </c>
    </row>
    <row r="203" spans="1:6" ht="51.75" customHeight="1" x14ac:dyDescent="0.2">
      <c r="A203" s="137" t="s">
        <v>885</v>
      </c>
      <c r="B203" s="102" t="s">
        <v>27</v>
      </c>
      <c r="C203" s="80" t="s">
        <v>883</v>
      </c>
      <c r="D203" s="86" t="s">
        <v>36</v>
      </c>
      <c r="E203" s="88">
        <v>1080000</v>
      </c>
      <c r="F203" s="100" t="s">
        <v>36</v>
      </c>
    </row>
    <row r="204" spans="1:6" ht="35.25" customHeight="1" x14ac:dyDescent="0.2">
      <c r="A204" s="122" t="s">
        <v>721</v>
      </c>
      <c r="B204" s="90" t="s">
        <v>27</v>
      </c>
      <c r="C204" s="80" t="s">
        <v>722</v>
      </c>
      <c r="D204" s="86" t="s">
        <v>36</v>
      </c>
      <c r="E204" s="88">
        <f>E205</f>
        <v>1227219.73</v>
      </c>
      <c r="F204" s="100" t="s">
        <v>36</v>
      </c>
    </row>
    <row r="205" spans="1:6" ht="33.75" customHeight="1" x14ac:dyDescent="0.2">
      <c r="A205" s="135" t="s">
        <v>847</v>
      </c>
      <c r="B205" s="102" t="s">
        <v>27</v>
      </c>
      <c r="C205" s="80" t="s">
        <v>553</v>
      </c>
      <c r="D205" s="100" t="s">
        <v>36</v>
      </c>
      <c r="E205" s="100">
        <v>1227219.73</v>
      </c>
      <c r="F205" s="100" t="s">
        <v>36</v>
      </c>
    </row>
    <row r="206" spans="1:6" ht="47.25" customHeight="1" x14ac:dyDescent="0.2">
      <c r="A206" s="183" t="s">
        <v>981</v>
      </c>
      <c r="B206" s="102" t="s">
        <v>27</v>
      </c>
      <c r="C206" s="97" t="s">
        <v>980</v>
      </c>
      <c r="D206" s="100" t="s">
        <v>36</v>
      </c>
      <c r="E206" s="100">
        <f>E207</f>
        <v>33250</v>
      </c>
      <c r="F206" s="100" t="s">
        <v>36</v>
      </c>
    </row>
    <row r="207" spans="1:6" ht="47.25" customHeight="1" x14ac:dyDescent="0.2">
      <c r="A207" s="183" t="s">
        <v>981</v>
      </c>
      <c r="B207" s="102" t="s">
        <v>27</v>
      </c>
      <c r="C207" s="191" t="s">
        <v>979</v>
      </c>
      <c r="D207" s="100" t="s">
        <v>36</v>
      </c>
      <c r="E207" s="100">
        <v>33250</v>
      </c>
      <c r="F207" s="100" t="s">
        <v>36</v>
      </c>
    </row>
    <row r="208" spans="1:6" ht="14.25" customHeight="1" x14ac:dyDescent="0.2">
      <c r="A208" s="107" t="s">
        <v>601</v>
      </c>
      <c r="B208" s="99" t="s">
        <v>27</v>
      </c>
      <c r="C208" s="54" t="s">
        <v>595</v>
      </c>
      <c r="D208" s="100" t="s">
        <v>36</v>
      </c>
      <c r="E208" s="100">
        <f>E209</f>
        <v>206270000</v>
      </c>
      <c r="F208" s="100" t="s">
        <v>36</v>
      </c>
    </row>
    <row r="209" spans="1:6" ht="15" customHeight="1" x14ac:dyDescent="0.2">
      <c r="A209" s="107" t="s">
        <v>96</v>
      </c>
      <c r="B209" s="99" t="s">
        <v>27</v>
      </c>
      <c r="C209" s="98" t="s">
        <v>97</v>
      </c>
      <c r="D209" s="100" t="s">
        <v>36</v>
      </c>
      <c r="E209" s="88">
        <v>206270000</v>
      </c>
      <c r="F209" s="100" t="s">
        <v>36</v>
      </c>
    </row>
    <row r="210" spans="1:6" ht="19.5" customHeight="1" x14ac:dyDescent="0.2">
      <c r="A210" s="81" t="s">
        <v>600</v>
      </c>
      <c r="B210" s="84" t="s">
        <v>27</v>
      </c>
      <c r="C210" s="51" t="s">
        <v>594</v>
      </c>
      <c r="D210" s="101" t="s">
        <v>36</v>
      </c>
      <c r="E210" s="91">
        <f>E211+E213+E215</f>
        <v>11410252.5</v>
      </c>
      <c r="F210" s="101" t="s">
        <v>36</v>
      </c>
    </row>
    <row r="211" spans="1:6" ht="52.5" customHeight="1" x14ac:dyDescent="0.2">
      <c r="A211" s="183" t="s">
        <v>984</v>
      </c>
      <c r="B211" s="99" t="s">
        <v>27</v>
      </c>
      <c r="C211" s="98" t="s">
        <v>983</v>
      </c>
      <c r="D211" s="100" t="s">
        <v>36</v>
      </c>
      <c r="E211" s="88">
        <f>E212</f>
        <v>73817.5</v>
      </c>
      <c r="F211" s="100" t="s">
        <v>36</v>
      </c>
    </row>
    <row r="212" spans="1:6" ht="54.75" customHeight="1" x14ac:dyDescent="0.2">
      <c r="A212" s="183" t="s">
        <v>984</v>
      </c>
      <c r="B212" s="99" t="s">
        <v>27</v>
      </c>
      <c r="C212" s="98" t="s">
        <v>982</v>
      </c>
      <c r="D212" s="100" t="s">
        <v>36</v>
      </c>
      <c r="E212" s="88">
        <v>73817.5</v>
      </c>
      <c r="F212" s="100" t="s">
        <v>36</v>
      </c>
    </row>
    <row r="213" spans="1:6" ht="81.75" customHeight="1" x14ac:dyDescent="0.2">
      <c r="A213" s="135" t="s">
        <v>854</v>
      </c>
      <c r="B213" s="99" t="s">
        <v>27</v>
      </c>
      <c r="C213" s="98" t="s">
        <v>593</v>
      </c>
      <c r="D213" s="100" t="s">
        <v>36</v>
      </c>
      <c r="E213" s="88">
        <f>E214</f>
        <v>9104000</v>
      </c>
      <c r="F213" s="100" t="s">
        <v>36</v>
      </c>
    </row>
    <row r="214" spans="1:6" ht="86.25" customHeight="1" x14ac:dyDescent="0.2">
      <c r="A214" s="135" t="s">
        <v>853</v>
      </c>
      <c r="B214" s="99" t="s">
        <v>27</v>
      </c>
      <c r="C214" s="98" t="s">
        <v>592</v>
      </c>
      <c r="D214" s="100" t="s">
        <v>36</v>
      </c>
      <c r="E214" s="88">
        <v>9104000</v>
      </c>
      <c r="F214" s="100" t="s">
        <v>36</v>
      </c>
    </row>
    <row r="215" spans="1:6" ht="15.75" customHeight="1" x14ac:dyDescent="0.2">
      <c r="A215" s="107" t="s">
        <v>724</v>
      </c>
      <c r="B215" s="99" t="s">
        <v>27</v>
      </c>
      <c r="C215" s="98" t="s">
        <v>723</v>
      </c>
      <c r="D215" s="100" t="s">
        <v>36</v>
      </c>
      <c r="E215" s="88">
        <f>E216+E217</f>
        <v>2232435</v>
      </c>
      <c r="F215" s="100" t="s">
        <v>36</v>
      </c>
    </row>
    <row r="216" spans="1:6" ht="25.5" customHeight="1" x14ac:dyDescent="0.2">
      <c r="A216" s="182" t="s">
        <v>678</v>
      </c>
      <c r="B216" s="99" t="s">
        <v>27</v>
      </c>
      <c r="C216" s="98" t="s">
        <v>952</v>
      </c>
      <c r="D216" s="100" t="s">
        <v>36</v>
      </c>
      <c r="E216" s="88">
        <v>1731265</v>
      </c>
      <c r="F216" s="100" t="s">
        <v>36</v>
      </c>
    </row>
    <row r="217" spans="1:6" ht="26.25" customHeight="1" x14ac:dyDescent="0.2">
      <c r="A217" s="107" t="s">
        <v>678</v>
      </c>
      <c r="B217" s="99" t="s">
        <v>27</v>
      </c>
      <c r="C217" s="98" t="s">
        <v>696</v>
      </c>
      <c r="D217" s="100" t="s">
        <v>36</v>
      </c>
      <c r="E217" s="88">
        <v>501170</v>
      </c>
      <c r="F217" s="100" t="s">
        <v>36</v>
      </c>
    </row>
    <row r="218" spans="1:6" ht="19.5" customHeight="1" x14ac:dyDescent="0.2">
      <c r="A218" s="140" t="s">
        <v>889</v>
      </c>
      <c r="B218" s="84" t="s">
        <v>27</v>
      </c>
      <c r="C218" s="51" t="s">
        <v>886</v>
      </c>
      <c r="D218" s="101" t="s">
        <v>36</v>
      </c>
      <c r="E218" s="91">
        <f>E219+E221</f>
        <v>87300</v>
      </c>
      <c r="F218" s="101" t="s">
        <v>36</v>
      </c>
    </row>
    <row r="219" spans="1:6" ht="32.25" customHeight="1" x14ac:dyDescent="0.2">
      <c r="A219" s="141" t="s">
        <v>890</v>
      </c>
      <c r="B219" s="99" t="s">
        <v>27</v>
      </c>
      <c r="C219" s="98" t="s">
        <v>947</v>
      </c>
      <c r="D219" s="100" t="s">
        <v>36</v>
      </c>
      <c r="E219" s="88">
        <f>E220</f>
        <v>38800</v>
      </c>
      <c r="F219" s="100" t="s">
        <v>36</v>
      </c>
    </row>
    <row r="220" spans="1:6" ht="37.5" customHeight="1" x14ac:dyDescent="0.2">
      <c r="A220" s="138" t="s">
        <v>888</v>
      </c>
      <c r="B220" s="99" t="s">
        <v>27</v>
      </c>
      <c r="C220" s="98" t="s">
        <v>887</v>
      </c>
      <c r="D220" s="100" t="s">
        <v>36</v>
      </c>
      <c r="E220" s="88">
        <v>38800</v>
      </c>
      <c r="F220" s="100" t="s">
        <v>36</v>
      </c>
    </row>
    <row r="221" spans="1:6" ht="15" customHeight="1" x14ac:dyDescent="0.2">
      <c r="A221" s="138" t="s">
        <v>949</v>
      </c>
      <c r="B221" s="99" t="s">
        <v>27</v>
      </c>
      <c r="C221" s="98" t="s">
        <v>946</v>
      </c>
      <c r="D221" s="100" t="s">
        <v>36</v>
      </c>
      <c r="E221" s="88">
        <f>E222</f>
        <v>48500</v>
      </c>
      <c r="F221" s="100" t="s">
        <v>36</v>
      </c>
    </row>
    <row r="222" spans="1:6" ht="16.5" customHeight="1" x14ac:dyDescent="0.2">
      <c r="A222" s="138" t="s">
        <v>949</v>
      </c>
      <c r="B222" s="99" t="s">
        <v>27</v>
      </c>
      <c r="C222" s="98" t="s">
        <v>945</v>
      </c>
      <c r="D222" s="100" t="s">
        <v>36</v>
      </c>
      <c r="E222" s="88">
        <v>48500</v>
      </c>
      <c r="F222" s="100" t="s">
        <v>36</v>
      </c>
    </row>
    <row r="223" spans="1:6" ht="56.25" customHeight="1" x14ac:dyDescent="0.2">
      <c r="A223" s="81" t="s">
        <v>605</v>
      </c>
      <c r="B223" s="84" t="s">
        <v>27</v>
      </c>
      <c r="C223" s="51" t="s">
        <v>726</v>
      </c>
      <c r="D223" s="100" t="s">
        <v>36</v>
      </c>
      <c r="E223" s="101">
        <f>E224</f>
        <v>2171085.94</v>
      </c>
      <c r="F223" s="100" t="s">
        <v>36</v>
      </c>
    </row>
    <row r="224" spans="1:6" ht="22.5" customHeight="1" x14ac:dyDescent="0.2">
      <c r="A224" s="107" t="s">
        <v>609</v>
      </c>
      <c r="B224" s="99" t="s">
        <v>27</v>
      </c>
      <c r="C224" s="98" t="s">
        <v>607</v>
      </c>
      <c r="D224" s="100" t="s">
        <v>36</v>
      </c>
      <c r="E224" s="100">
        <f>E225</f>
        <v>2171085.94</v>
      </c>
      <c r="F224" s="100" t="s">
        <v>36</v>
      </c>
    </row>
    <row r="225" spans="1:6" ht="24" customHeight="1" x14ac:dyDescent="0.2">
      <c r="A225" s="107" t="s">
        <v>610</v>
      </c>
      <c r="B225" s="99" t="s">
        <v>27</v>
      </c>
      <c r="C225" s="98" t="s">
        <v>608</v>
      </c>
      <c r="D225" s="100" t="s">
        <v>36</v>
      </c>
      <c r="E225" s="100">
        <f>E226+E227</f>
        <v>2171085.94</v>
      </c>
      <c r="F225" s="100" t="s">
        <v>36</v>
      </c>
    </row>
    <row r="226" spans="1:6" ht="24.75" customHeight="1" x14ac:dyDescent="0.2">
      <c r="A226" s="107" t="s">
        <v>610</v>
      </c>
      <c r="B226" s="99" t="s">
        <v>27</v>
      </c>
      <c r="C226" s="97" t="s">
        <v>613</v>
      </c>
      <c r="D226" s="100" t="s">
        <v>36</v>
      </c>
      <c r="E226" s="100">
        <v>4300.1099999999997</v>
      </c>
      <c r="F226" s="100" t="s">
        <v>36</v>
      </c>
    </row>
    <row r="227" spans="1:6" ht="26.25" customHeight="1" x14ac:dyDescent="0.2">
      <c r="A227" s="107" t="s">
        <v>610</v>
      </c>
      <c r="B227" s="99" t="s">
        <v>27</v>
      </c>
      <c r="C227" s="97" t="s">
        <v>606</v>
      </c>
      <c r="D227" s="100" t="s">
        <v>36</v>
      </c>
      <c r="E227" s="100">
        <v>2166785.83</v>
      </c>
      <c r="F227" s="100" t="s">
        <v>36</v>
      </c>
    </row>
    <row r="228" spans="1:6" ht="69.75" customHeight="1" x14ac:dyDescent="0.2">
      <c r="A228" s="128" t="s">
        <v>771</v>
      </c>
      <c r="B228" s="84" t="s">
        <v>27</v>
      </c>
      <c r="C228" s="105" t="s">
        <v>767</v>
      </c>
      <c r="D228" s="101" t="s">
        <v>36</v>
      </c>
      <c r="E228" s="101">
        <f>E229</f>
        <v>-89889.56</v>
      </c>
      <c r="F228" s="101" t="s">
        <v>36</v>
      </c>
    </row>
    <row r="229" spans="1:6" ht="40.5" customHeight="1" x14ac:dyDescent="0.2">
      <c r="A229" s="114" t="s">
        <v>770</v>
      </c>
      <c r="B229" s="99" t="s">
        <v>27</v>
      </c>
      <c r="C229" s="97" t="s">
        <v>769</v>
      </c>
      <c r="D229" s="100" t="s">
        <v>36</v>
      </c>
      <c r="E229" s="100">
        <f>E230</f>
        <v>-89889.56</v>
      </c>
      <c r="F229" s="100" t="s">
        <v>36</v>
      </c>
    </row>
    <row r="230" spans="1:6" ht="36" customHeight="1" x14ac:dyDescent="0.2">
      <c r="A230" s="114" t="s">
        <v>770</v>
      </c>
      <c r="B230" s="99" t="s">
        <v>27</v>
      </c>
      <c r="C230" s="97" t="s">
        <v>768</v>
      </c>
      <c r="D230" s="100" t="s">
        <v>36</v>
      </c>
      <c r="E230" s="100">
        <v>-89889.56</v>
      </c>
      <c r="F230" s="100" t="s">
        <v>36</v>
      </c>
    </row>
    <row r="231" spans="1:6" ht="12.75" customHeight="1" x14ac:dyDescent="0.2">
      <c r="A231" s="15"/>
      <c r="B231" s="167"/>
      <c r="C231" s="23"/>
      <c r="D231" s="26"/>
      <c r="E231" s="30"/>
      <c r="F231" s="18"/>
    </row>
    <row r="232" spans="1:6" ht="12.75" customHeight="1" x14ac:dyDescent="0.2">
      <c r="D232" s="30"/>
    </row>
  </sheetData>
  <mergeCells count="11">
    <mergeCell ref="B16:B22"/>
    <mergeCell ref="D16:D22"/>
    <mergeCell ref="C16:C22"/>
    <mergeCell ref="A16:A22"/>
    <mergeCell ref="F16:F22"/>
    <mergeCell ref="E16:E22"/>
    <mergeCell ref="A15:D15"/>
    <mergeCell ref="A9:D9"/>
    <mergeCell ref="A7:D7"/>
    <mergeCell ref="B11:D11"/>
    <mergeCell ref="B12:D12"/>
  </mergeCells>
  <conditionalFormatting sqref="F26 F28:F29 F33 F52:F53 F55 F61 F64 F67 F71 F73:F74 F81:F86 F88 F90 F92 F94 F98 F109 F112:F113 F115:F116 F118:F121 F165:F166 F173:F178 F76:F78 F100:F103 F57:F59 F50 F48 F37:F39 F123:F128 F41:F46">
    <cfRule type="cellIs" priority="18" stopIfTrue="1" operator="equal">
      <formula>0</formula>
    </cfRule>
  </conditionalFormatting>
  <conditionalFormatting sqref="F56">
    <cfRule type="cellIs" priority="17" stopIfTrue="1" operator="equal">
      <formula>0</formula>
    </cfRule>
  </conditionalFormatting>
  <conditionalFormatting sqref="F167">
    <cfRule type="cellIs" priority="7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98425196850393704" right="0.98425196850393704" top="0.59055118110236227" bottom="0.59055118110236227" header="0.31496062992125984" footer="0.31496062992125984"/>
  <pageSetup paperSize="9" scale="5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5"/>
  <sheetViews>
    <sheetView showGridLines="0" topLeftCell="A382" zoomScale="150" zoomScaleNormal="150" zoomScaleSheetLayoutView="150" workbookViewId="0">
      <selection activeCell="E391" sqref="E391"/>
    </sheetView>
  </sheetViews>
  <sheetFormatPr defaultColWidth="9.140625" defaultRowHeight="12.75" customHeight="1" x14ac:dyDescent="0.2"/>
  <cols>
    <col min="1" max="1" width="31.7109375" style="74" customWidth="1"/>
    <col min="2" max="2" width="4.28515625" style="75" customWidth="1"/>
    <col min="3" max="3" width="21.28515625" style="75" customWidth="1"/>
    <col min="4" max="4" width="18.140625" style="76" customWidth="1"/>
    <col min="5" max="5" width="18.42578125" style="76" customWidth="1"/>
    <col min="6" max="6" width="16.28515625" style="76" customWidth="1"/>
    <col min="7" max="7" width="14.42578125" style="61" customWidth="1"/>
    <col min="8" max="8" width="15.5703125" style="61" customWidth="1"/>
    <col min="9" max="16384" width="9.140625" style="61"/>
  </cols>
  <sheetData>
    <row r="2" spans="1:8" ht="15" customHeight="1" x14ac:dyDescent="0.25">
      <c r="A2" s="202" t="s">
        <v>98</v>
      </c>
      <c r="B2" s="202"/>
      <c r="C2" s="202"/>
      <c r="D2" s="202"/>
      <c r="E2" s="59"/>
      <c r="F2" s="60" t="s">
        <v>99</v>
      </c>
    </row>
    <row r="3" spans="1:8" ht="13.5" customHeight="1" x14ac:dyDescent="0.2">
      <c r="A3" s="62"/>
      <c r="B3" s="63"/>
      <c r="C3" s="64"/>
      <c r="D3" s="60"/>
      <c r="E3" s="60"/>
      <c r="F3" s="60"/>
    </row>
    <row r="4" spans="1:8" ht="10.15" customHeight="1" x14ac:dyDescent="0.2">
      <c r="A4" s="203" t="s">
        <v>17</v>
      </c>
      <c r="B4" s="204" t="s">
        <v>18</v>
      </c>
      <c r="C4" s="204" t="s">
        <v>100</v>
      </c>
      <c r="D4" s="201" t="s">
        <v>20</v>
      </c>
      <c r="E4" s="205" t="s">
        <v>21</v>
      </c>
      <c r="F4" s="201" t="s">
        <v>22</v>
      </c>
    </row>
    <row r="5" spans="1:8" ht="5.45" customHeight="1" x14ac:dyDescent="0.2">
      <c r="A5" s="203"/>
      <c r="B5" s="204"/>
      <c r="C5" s="204"/>
      <c r="D5" s="201"/>
      <c r="E5" s="205"/>
      <c r="F5" s="201"/>
    </row>
    <row r="6" spans="1:8" ht="9.6" customHeight="1" x14ac:dyDescent="0.2">
      <c r="A6" s="203"/>
      <c r="B6" s="204"/>
      <c r="C6" s="204"/>
      <c r="D6" s="201"/>
      <c r="E6" s="205"/>
      <c r="F6" s="201"/>
    </row>
    <row r="7" spans="1:8" ht="6" customHeight="1" x14ac:dyDescent="0.2">
      <c r="A7" s="203"/>
      <c r="B7" s="204"/>
      <c r="C7" s="204"/>
      <c r="D7" s="201"/>
      <c r="E7" s="205"/>
      <c r="F7" s="201"/>
    </row>
    <row r="8" spans="1:8" ht="6.6" customHeight="1" x14ac:dyDescent="0.2">
      <c r="A8" s="203"/>
      <c r="B8" s="204"/>
      <c r="C8" s="204"/>
      <c r="D8" s="201"/>
      <c r="E8" s="205"/>
      <c r="F8" s="201"/>
    </row>
    <row r="9" spans="1:8" ht="10.9" customHeight="1" x14ac:dyDescent="0.2">
      <c r="A9" s="203"/>
      <c r="B9" s="204"/>
      <c r="C9" s="204"/>
      <c r="D9" s="201"/>
      <c r="E9" s="205"/>
      <c r="F9" s="201"/>
    </row>
    <row r="10" spans="1:8" ht="13.5" customHeight="1" x14ac:dyDescent="0.2">
      <c r="A10" s="165">
        <v>1</v>
      </c>
      <c r="B10" s="65">
        <v>2</v>
      </c>
      <c r="C10" s="65">
        <v>3</v>
      </c>
      <c r="D10" s="166" t="s">
        <v>23</v>
      </c>
      <c r="E10" s="166" t="s">
        <v>24</v>
      </c>
      <c r="F10" s="166" t="s">
        <v>25</v>
      </c>
    </row>
    <row r="11" spans="1:8" x14ac:dyDescent="0.2">
      <c r="A11" s="111" t="s">
        <v>101</v>
      </c>
      <c r="B11" s="67" t="s">
        <v>102</v>
      </c>
      <c r="C11" s="68" t="s">
        <v>103</v>
      </c>
      <c r="D11" s="142">
        <f>D13+D109+D141+D190+D237+D296+D325+D384+D362</f>
        <v>764377715.93999994</v>
      </c>
      <c r="E11" s="142">
        <f>E13+E109+E141+E190+E237+E296+E325+E384+E362</f>
        <v>569733425.97000003</v>
      </c>
      <c r="F11" s="142">
        <f>D11-E11</f>
        <v>194644289.96999991</v>
      </c>
    </row>
    <row r="12" spans="1:8" x14ac:dyDescent="0.2">
      <c r="A12" s="112" t="s">
        <v>29</v>
      </c>
      <c r="B12" s="65"/>
      <c r="C12" s="65"/>
      <c r="D12" s="65"/>
      <c r="E12" s="65"/>
      <c r="F12" s="65"/>
    </row>
    <row r="13" spans="1:8" ht="15.6" customHeight="1" x14ac:dyDescent="0.2">
      <c r="A13" s="111" t="s">
        <v>104</v>
      </c>
      <c r="B13" s="67" t="s">
        <v>102</v>
      </c>
      <c r="C13" s="68" t="s">
        <v>105</v>
      </c>
      <c r="D13" s="142">
        <f>D14+D23+D29+D31</f>
        <v>129564341.94</v>
      </c>
      <c r="E13" s="142">
        <f>E14+E23+E29+E31</f>
        <v>87889396.329999998</v>
      </c>
      <c r="F13" s="142">
        <f>D13-E13</f>
        <v>41674945.609999999</v>
      </c>
    </row>
    <row r="14" spans="1:8" ht="69.75" customHeight="1" x14ac:dyDescent="0.2">
      <c r="A14" s="109" t="s">
        <v>106</v>
      </c>
      <c r="B14" s="164" t="s">
        <v>102</v>
      </c>
      <c r="C14" s="166" t="s">
        <v>107</v>
      </c>
      <c r="D14" s="70">
        <f>D15+FIO</f>
        <v>108721660.69</v>
      </c>
      <c r="E14" s="70">
        <f>E15+E19</f>
        <v>77696987.810000002</v>
      </c>
      <c r="F14" s="70">
        <f t="shared" ref="F14:F81" si="0">D14-E14</f>
        <v>31024672.879999995</v>
      </c>
      <c r="G14" s="71"/>
      <c r="H14" s="71"/>
    </row>
    <row r="15" spans="1:8" ht="24.6" customHeight="1" x14ac:dyDescent="0.2">
      <c r="A15" s="109" t="s">
        <v>108</v>
      </c>
      <c r="B15" s="164" t="s">
        <v>102</v>
      </c>
      <c r="C15" s="166" t="s">
        <v>109</v>
      </c>
      <c r="D15" s="70">
        <f>D16+D17+D18</f>
        <v>18645356.920000002</v>
      </c>
      <c r="E15" s="70">
        <f t="shared" ref="E15" si="1">E16+E17+E18</f>
        <v>14269064.710000001</v>
      </c>
      <c r="F15" s="70">
        <f t="shared" si="0"/>
        <v>4376292.2100000009</v>
      </c>
    </row>
    <row r="16" spans="1:8" ht="21" customHeight="1" x14ac:dyDescent="0.2">
      <c r="A16" s="109" t="s">
        <v>110</v>
      </c>
      <c r="B16" s="164" t="s">
        <v>102</v>
      </c>
      <c r="C16" s="166" t="s">
        <v>111</v>
      </c>
      <c r="D16" s="70">
        <f>D96</f>
        <v>13983603.390000001</v>
      </c>
      <c r="E16" s="70">
        <f>E96</f>
        <v>10592699.08</v>
      </c>
      <c r="F16" s="70">
        <f t="shared" si="0"/>
        <v>3390904.3100000005</v>
      </c>
    </row>
    <row r="17" spans="1:6" ht="24" customHeight="1" x14ac:dyDescent="0.2">
      <c r="A17" s="109" t="s">
        <v>112</v>
      </c>
      <c r="B17" s="164" t="s">
        <v>102</v>
      </c>
      <c r="C17" s="166" t="s">
        <v>113</v>
      </c>
      <c r="D17" s="70">
        <f>D97</f>
        <v>652127.94999999995</v>
      </c>
      <c r="E17" s="70">
        <f t="shared" ref="E17" si="2">E97</f>
        <v>601171.88</v>
      </c>
      <c r="F17" s="70">
        <f t="shared" si="0"/>
        <v>50956.069999999949</v>
      </c>
    </row>
    <row r="18" spans="1:6" ht="47.25" customHeight="1" x14ac:dyDescent="0.2">
      <c r="A18" s="109" t="s">
        <v>114</v>
      </c>
      <c r="B18" s="164" t="s">
        <v>102</v>
      </c>
      <c r="C18" s="166" t="s">
        <v>115</v>
      </c>
      <c r="D18" s="70">
        <f>D98</f>
        <v>4009625.58</v>
      </c>
      <c r="E18" s="70">
        <f>E98</f>
        <v>3075193.75</v>
      </c>
      <c r="F18" s="70">
        <f t="shared" si="0"/>
        <v>934431.83000000007</v>
      </c>
    </row>
    <row r="19" spans="1:6" ht="28.5" customHeight="1" x14ac:dyDescent="0.2">
      <c r="A19" s="109" t="s">
        <v>116</v>
      </c>
      <c r="B19" s="164" t="s">
        <v>102</v>
      </c>
      <c r="C19" s="166" t="s">
        <v>117</v>
      </c>
      <c r="D19" s="70">
        <f>D20+D21+D22</f>
        <v>90076303.769999996</v>
      </c>
      <c r="E19" s="70">
        <f>E20+E21+E22</f>
        <v>63427923.099999994</v>
      </c>
      <c r="F19" s="70">
        <f t="shared" si="0"/>
        <v>26648380.670000002</v>
      </c>
    </row>
    <row r="20" spans="1:6" ht="27.75" customHeight="1" x14ac:dyDescent="0.2">
      <c r="A20" s="109" t="s">
        <v>118</v>
      </c>
      <c r="B20" s="164" t="s">
        <v>102</v>
      </c>
      <c r="C20" s="166" t="s">
        <v>119</v>
      </c>
      <c r="D20" s="70">
        <f>D43+D56+D74</f>
        <v>69048418.969999999</v>
      </c>
      <c r="E20" s="70">
        <f>E43+E56+E74</f>
        <v>48336064.729999997</v>
      </c>
      <c r="F20" s="70">
        <f t="shared" si="0"/>
        <v>20712354.240000002</v>
      </c>
    </row>
    <row r="21" spans="1:6" ht="39.75" customHeight="1" x14ac:dyDescent="0.2">
      <c r="A21" s="109" t="s">
        <v>120</v>
      </c>
      <c r="B21" s="164" t="s">
        <v>102</v>
      </c>
      <c r="C21" s="166" t="s">
        <v>121</v>
      </c>
      <c r="D21" s="70">
        <f>D44+D49+D57+D75</f>
        <v>1605753.57</v>
      </c>
      <c r="E21" s="70">
        <f>E44+E49+E57+E75</f>
        <v>1432891.33</v>
      </c>
      <c r="F21" s="70">
        <f t="shared" si="0"/>
        <v>172862.24</v>
      </c>
    </row>
    <row r="22" spans="1:6" ht="48" customHeight="1" x14ac:dyDescent="0.2">
      <c r="A22" s="109" t="s">
        <v>122</v>
      </c>
      <c r="B22" s="164" t="s">
        <v>102</v>
      </c>
      <c r="C22" s="166" t="s">
        <v>123</v>
      </c>
      <c r="D22" s="70">
        <f>D45+D58+D76</f>
        <v>19422131.23</v>
      </c>
      <c r="E22" s="70">
        <f>E45+E58+E76</f>
        <v>13658967.039999999</v>
      </c>
      <c r="F22" s="70">
        <f t="shared" si="0"/>
        <v>5763164.1900000013</v>
      </c>
    </row>
    <row r="23" spans="1:6" ht="26.45" customHeight="1" x14ac:dyDescent="0.2">
      <c r="A23" s="109" t="s">
        <v>124</v>
      </c>
      <c r="B23" s="164" t="s">
        <v>102</v>
      </c>
      <c r="C23" s="166" t="s">
        <v>125</v>
      </c>
      <c r="D23" s="70">
        <f>D24</f>
        <v>16713443.579999998</v>
      </c>
      <c r="E23" s="70">
        <f>E24</f>
        <v>8271403.8099999996</v>
      </c>
      <c r="F23" s="70">
        <f t="shared" si="0"/>
        <v>8442039.7699999996</v>
      </c>
    </row>
    <row r="24" spans="1:6" ht="39.75" customHeight="1" x14ac:dyDescent="0.2">
      <c r="A24" s="109" t="s">
        <v>126</v>
      </c>
      <c r="B24" s="164" t="s">
        <v>102</v>
      </c>
      <c r="C24" s="166" t="s">
        <v>127</v>
      </c>
      <c r="D24" s="70">
        <f>D25+D26+D27+D28</f>
        <v>16713443.579999998</v>
      </c>
      <c r="E24" s="70">
        <f t="shared" ref="E24:F24" si="3">E25+E26+E27+E28</f>
        <v>8271403.8099999996</v>
      </c>
      <c r="F24" s="70">
        <f t="shared" si="3"/>
        <v>8442039.7699999996</v>
      </c>
    </row>
    <row r="25" spans="1:6" ht="35.25" customHeight="1" x14ac:dyDescent="0.2">
      <c r="A25" s="109" t="s">
        <v>128</v>
      </c>
      <c r="B25" s="164" t="s">
        <v>102</v>
      </c>
      <c r="C25" s="166" t="s">
        <v>129</v>
      </c>
      <c r="D25" s="70">
        <f>D61+D79+D101</f>
        <v>4935997.8599999994</v>
      </c>
      <c r="E25" s="70">
        <f>E61+E79+E101</f>
        <v>2303495.34</v>
      </c>
      <c r="F25" s="70">
        <f t="shared" si="0"/>
        <v>2632502.5199999996</v>
      </c>
    </row>
    <row r="26" spans="1:6" ht="35.25" customHeight="1" x14ac:dyDescent="0.2">
      <c r="A26" s="109" t="s">
        <v>948</v>
      </c>
      <c r="B26" s="164" t="s">
        <v>102</v>
      </c>
      <c r="C26" s="166" t="s">
        <v>938</v>
      </c>
      <c r="D26" s="70">
        <f>D102</f>
        <v>85000</v>
      </c>
      <c r="E26" s="70">
        <f t="shared" ref="E26:F26" si="4">E102</f>
        <v>85000</v>
      </c>
      <c r="F26" s="70">
        <f t="shared" si="4"/>
        <v>0</v>
      </c>
    </row>
    <row r="27" spans="1:6" ht="17.25" customHeight="1" x14ac:dyDescent="0.2">
      <c r="A27" s="109" t="s">
        <v>130</v>
      </c>
      <c r="B27" s="164" t="s">
        <v>102</v>
      </c>
      <c r="C27" s="166" t="s">
        <v>131</v>
      </c>
      <c r="D27" s="70">
        <f>D52+D62+D80+D103</f>
        <v>7919435.8799999999</v>
      </c>
      <c r="E27" s="70">
        <f>E52+E62+E80+E103</f>
        <v>3180173.5900000003</v>
      </c>
      <c r="F27" s="70">
        <f t="shared" si="0"/>
        <v>4739262.2899999991</v>
      </c>
    </row>
    <row r="28" spans="1:6" ht="20.25" customHeight="1" x14ac:dyDescent="0.2">
      <c r="A28" s="109" t="s">
        <v>590</v>
      </c>
      <c r="B28" s="164" t="s">
        <v>102</v>
      </c>
      <c r="C28" s="166" t="s">
        <v>587</v>
      </c>
      <c r="D28" s="70">
        <f>D63</f>
        <v>3773009.84</v>
      </c>
      <c r="E28" s="70">
        <f t="shared" ref="E28:F28" si="5">E63</f>
        <v>2702734.88</v>
      </c>
      <c r="F28" s="70">
        <f t="shared" si="5"/>
        <v>1070274.96</v>
      </c>
    </row>
    <row r="29" spans="1:6" ht="20.25" customHeight="1" x14ac:dyDescent="0.2">
      <c r="A29" s="109" t="s">
        <v>366</v>
      </c>
      <c r="B29" s="164" t="s">
        <v>102</v>
      </c>
      <c r="C29" s="166" t="s">
        <v>899</v>
      </c>
      <c r="D29" s="70">
        <f>D30</f>
        <v>10000</v>
      </c>
      <c r="E29" s="70">
        <f>E30</f>
        <v>10000</v>
      </c>
      <c r="F29" s="70">
        <f>D29-E29</f>
        <v>0</v>
      </c>
    </row>
    <row r="30" spans="1:6" ht="20.25" customHeight="1" x14ac:dyDescent="0.2">
      <c r="A30" s="109" t="s">
        <v>376</v>
      </c>
      <c r="B30" s="164" t="s">
        <v>102</v>
      </c>
      <c r="C30" s="166" t="s">
        <v>900</v>
      </c>
      <c r="D30" s="70">
        <f>D105</f>
        <v>10000</v>
      </c>
      <c r="E30" s="70">
        <f>E105</f>
        <v>10000</v>
      </c>
      <c r="F30" s="70">
        <f>D30-E30</f>
        <v>0</v>
      </c>
    </row>
    <row r="31" spans="1:6" ht="17.45" customHeight="1" x14ac:dyDescent="0.2">
      <c r="A31" s="109" t="s">
        <v>132</v>
      </c>
      <c r="B31" s="164" t="s">
        <v>102</v>
      </c>
      <c r="C31" s="166" t="s">
        <v>133</v>
      </c>
      <c r="D31" s="70">
        <f>D32+D34+D38+D39</f>
        <v>4119237.67</v>
      </c>
      <c r="E31" s="70">
        <f>E32+E34+E38+E39</f>
        <v>1911004.71</v>
      </c>
      <c r="F31" s="70">
        <f>D31-E31</f>
        <v>2208232.96</v>
      </c>
    </row>
    <row r="32" spans="1:6" ht="16.899999999999999" customHeight="1" x14ac:dyDescent="0.2">
      <c r="A32" s="109" t="s">
        <v>134</v>
      </c>
      <c r="B32" s="164" t="s">
        <v>102</v>
      </c>
      <c r="C32" s="166" t="s">
        <v>135</v>
      </c>
      <c r="D32" s="70">
        <f>D33</f>
        <v>2363240.3199999998</v>
      </c>
      <c r="E32" s="70">
        <f t="shared" ref="E32" si="6">E33</f>
        <v>921391.41</v>
      </c>
      <c r="F32" s="70">
        <f t="shared" si="0"/>
        <v>1441848.9099999997</v>
      </c>
    </row>
    <row r="33" spans="1:6" ht="42.75" customHeight="1" x14ac:dyDescent="0.2">
      <c r="A33" s="109" t="s">
        <v>136</v>
      </c>
      <c r="B33" s="164" t="s">
        <v>102</v>
      </c>
      <c r="C33" s="166" t="s">
        <v>137</v>
      </c>
      <c r="D33" s="70">
        <f>D66+D83</f>
        <v>2363240.3199999998</v>
      </c>
      <c r="E33" s="70">
        <f>E66+E83</f>
        <v>921391.41</v>
      </c>
      <c r="F33" s="70">
        <f t="shared" si="0"/>
        <v>1441848.9099999997</v>
      </c>
    </row>
    <row r="34" spans="1:6" ht="20.25" customHeight="1" x14ac:dyDescent="0.2">
      <c r="A34" s="109" t="s">
        <v>138</v>
      </c>
      <c r="B34" s="164" t="s">
        <v>102</v>
      </c>
      <c r="C34" s="166" t="s">
        <v>139</v>
      </c>
      <c r="D34" s="70">
        <f>D67+D84+D107</f>
        <v>933925.82</v>
      </c>
      <c r="E34" s="70">
        <f>E67+E84+E107</f>
        <v>569762.06999999995</v>
      </c>
      <c r="F34" s="70">
        <f t="shared" si="0"/>
        <v>364163.75</v>
      </c>
    </row>
    <row r="35" spans="1:6" ht="23.45" customHeight="1" x14ac:dyDescent="0.2">
      <c r="A35" s="109" t="s">
        <v>140</v>
      </c>
      <c r="B35" s="164" t="s">
        <v>102</v>
      </c>
      <c r="C35" s="166" t="s">
        <v>141</v>
      </c>
      <c r="D35" s="70">
        <f>D68</f>
        <v>3813.46</v>
      </c>
      <c r="E35" s="70">
        <f>E68</f>
        <v>3813.46</v>
      </c>
      <c r="F35" s="70">
        <f t="shared" si="0"/>
        <v>0</v>
      </c>
    </row>
    <row r="36" spans="1:6" ht="15" customHeight="1" x14ac:dyDescent="0.2">
      <c r="A36" s="109" t="s">
        <v>142</v>
      </c>
      <c r="B36" s="164" t="s">
        <v>102</v>
      </c>
      <c r="C36" s="166" t="s">
        <v>143</v>
      </c>
      <c r="D36" s="70">
        <f>D69+D85</f>
        <v>25310</v>
      </c>
      <c r="E36" s="70">
        <f>E69+E85</f>
        <v>25310</v>
      </c>
      <c r="F36" s="70">
        <f t="shared" si="0"/>
        <v>0</v>
      </c>
    </row>
    <row r="37" spans="1:6" ht="16.149999999999999" customHeight="1" x14ac:dyDescent="0.2">
      <c r="A37" s="109" t="s">
        <v>144</v>
      </c>
      <c r="B37" s="164" t="s">
        <v>102</v>
      </c>
      <c r="C37" s="166" t="s">
        <v>145</v>
      </c>
      <c r="D37" s="70">
        <f>D70+D86+D108</f>
        <v>904802.36</v>
      </c>
      <c r="E37" s="70">
        <f>E70+E86+E108</f>
        <v>540638.61</v>
      </c>
      <c r="F37" s="70">
        <f t="shared" si="0"/>
        <v>364163.75</v>
      </c>
    </row>
    <row r="38" spans="1:6" ht="15" customHeight="1" x14ac:dyDescent="0.2">
      <c r="A38" s="109" t="s">
        <v>146</v>
      </c>
      <c r="B38" s="164" t="s">
        <v>102</v>
      </c>
      <c r="C38" s="166" t="s">
        <v>147</v>
      </c>
      <c r="D38" s="70">
        <f>D92</f>
        <v>402209.2</v>
      </c>
      <c r="E38" s="70">
        <v>0</v>
      </c>
      <c r="F38" s="70">
        <f>D38-E38</f>
        <v>402209.2</v>
      </c>
    </row>
    <row r="39" spans="1:6" ht="15" customHeight="1" x14ac:dyDescent="0.2">
      <c r="A39" s="109" t="s">
        <v>920</v>
      </c>
      <c r="B39" s="164" t="s">
        <v>102</v>
      </c>
      <c r="C39" s="166" t="s">
        <v>921</v>
      </c>
      <c r="D39" s="70">
        <f>D88</f>
        <v>419862.33</v>
      </c>
      <c r="E39" s="70">
        <f>E88</f>
        <v>419851.23</v>
      </c>
      <c r="F39" s="70">
        <f>D39-E39</f>
        <v>11.100000000034925</v>
      </c>
    </row>
    <row r="40" spans="1:6" ht="54.75" customHeight="1" x14ac:dyDescent="0.2">
      <c r="A40" s="66" t="s">
        <v>148</v>
      </c>
      <c r="B40" s="67" t="s">
        <v>102</v>
      </c>
      <c r="C40" s="68" t="s">
        <v>495</v>
      </c>
      <c r="D40" s="142">
        <f>D41</f>
        <v>5000241.8600000003</v>
      </c>
      <c r="E40" s="142">
        <f t="shared" ref="E40" si="7">E41</f>
        <v>3340789.45</v>
      </c>
      <c r="F40" s="142">
        <f t="shared" si="0"/>
        <v>1659452.4100000001</v>
      </c>
    </row>
    <row r="41" spans="1:6" ht="63" customHeight="1" x14ac:dyDescent="0.2">
      <c r="A41" s="109" t="s">
        <v>106</v>
      </c>
      <c r="B41" s="164" t="s">
        <v>102</v>
      </c>
      <c r="C41" s="166" t="s">
        <v>496</v>
      </c>
      <c r="D41" s="70">
        <f>D42</f>
        <v>5000241.8600000003</v>
      </c>
      <c r="E41" s="70">
        <f>E42</f>
        <v>3340789.45</v>
      </c>
      <c r="F41" s="70">
        <f t="shared" si="0"/>
        <v>1659452.4100000001</v>
      </c>
    </row>
    <row r="42" spans="1:6" ht="26.45" customHeight="1" x14ac:dyDescent="0.2">
      <c r="A42" s="69" t="s">
        <v>116</v>
      </c>
      <c r="B42" s="164" t="s">
        <v>102</v>
      </c>
      <c r="C42" s="166" t="s">
        <v>497</v>
      </c>
      <c r="D42" s="70">
        <f>D43+D44+D45</f>
        <v>5000241.8600000003</v>
      </c>
      <c r="E42" s="70">
        <f>E43+E45+E44</f>
        <v>3340789.45</v>
      </c>
      <c r="F42" s="70">
        <f t="shared" si="0"/>
        <v>1659452.4100000001</v>
      </c>
    </row>
    <row r="43" spans="1:6" ht="24" customHeight="1" x14ac:dyDescent="0.2">
      <c r="A43" s="109" t="s">
        <v>118</v>
      </c>
      <c r="B43" s="164" t="s">
        <v>102</v>
      </c>
      <c r="C43" s="166" t="s">
        <v>499</v>
      </c>
      <c r="D43" s="168">
        <v>3999796.36</v>
      </c>
      <c r="E43" s="168">
        <v>2648543.83</v>
      </c>
      <c r="F43" s="70">
        <f t="shared" si="0"/>
        <v>1351252.5299999998</v>
      </c>
    </row>
    <row r="44" spans="1:6" ht="34.15" customHeight="1" x14ac:dyDescent="0.2">
      <c r="A44" s="109" t="s">
        <v>120</v>
      </c>
      <c r="B44" s="164" t="s">
        <v>102</v>
      </c>
      <c r="C44" s="166" t="s">
        <v>498</v>
      </c>
      <c r="D44" s="70">
        <v>49064.99</v>
      </c>
      <c r="E44" s="70">
        <v>21364</v>
      </c>
      <c r="F44" s="70">
        <f t="shared" si="0"/>
        <v>27700.989999999998</v>
      </c>
    </row>
    <row r="45" spans="1:6" ht="51" customHeight="1" x14ac:dyDescent="0.2">
      <c r="A45" s="109" t="s">
        <v>122</v>
      </c>
      <c r="B45" s="164" t="s">
        <v>102</v>
      </c>
      <c r="C45" s="166" t="s">
        <v>500</v>
      </c>
      <c r="D45" s="70">
        <v>951380.51</v>
      </c>
      <c r="E45" s="70">
        <v>670881.62</v>
      </c>
      <c r="F45" s="70">
        <f t="shared" si="0"/>
        <v>280498.89</v>
      </c>
    </row>
    <row r="46" spans="1:6" ht="55.5" customHeight="1" x14ac:dyDescent="0.2">
      <c r="A46" s="111" t="s">
        <v>148</v>
      </c>
      <c r="B46" s="67" t="s">
        <v>102</v>
      </c>
      <c r="C46" s="68" t="s">
        <v>501</v>
      </c>
      <c r="D46" s="142">
        <f>D47+D50</f>
        <v>50000</v>
      </c>
      <c r="E46" s="142">
        <f>E47+E50</f>
        <v>0</v>
      </c>
      <c r="F46" s="142">
        <f t="shared" si="0"/>
        <v>50000</v>
      </c>
    </row>
    <row r="47" spans="1:6" ht="45.6" customHeight="1" x14ac:dyDescent="0.2">
      <c r="A47" s="109" t="s">
        <v>106</v>
      </c>
      <c r="B47" s="164" t="s">
        <v>102</v>
      </c>
      <c r="C47" s="166" t="s">
        <v>773</v>
      </c>
      <c r="D47" s="70">
        <f>D48</f>
        <v>5000</v>
      </c>
      <c r="E47" s="70">
        <f t="shared" ref="E47" si="8">E48</f>
        <v>0</v>
      </c>
      <c r="F47" s="70">
        <f t="shared" ref="F47:F48" si="9">D47-E47</f>
        <v>5000</v>
      </c>
    </row>
    <row r="48" spans="1:6" ht="30.75" customHeight="1" x14ac:dyDescent="0.2">
      <c r="A48" s="109" t="s">
        <v>116</v>
      </c>
      <c r="B48" s="164" t="s">
        <v>102</v>
      </c>
      <c r="C48" s="166" t="s">
        <v>774</v>
      </c>
      <c r="D48" s="70">
        <f>D49</f>
        <v>5000</v>
      </c>
      <c r="E48" s="70">
        <f>E49</f>
        <v>0</v>
      </c>
      <c r="F48" s="70">
        <f t="shared" si="9"/>
        <v>5000</v>
      </c>
    </row>
    <row r="49" spans="1:6" ht="39.75" customHeight="1" x14ac:dyDescent="0.2">
      <c r="A49" s="109" t="s">
        <v>120</v>
      </c>
      <c r="B49" s="164" t="s">
        <v>102</v>
      </c>
      <c r="C49" s="166" t="s">
        <v>772</v>
      </c>
      <c r="D49" s="70">
        <v>5000</v>
      </c>
      <c r="E49" s="70">
        <v>0</v>
      </c>
      <c r="F49" s="70">
        <f>D49-E49</f>
        <v>5000</v>
      </c>
    </row>
    <row r="50" spans="1:6" ht="27" customHeight="1" x14ac:dyDescent="0.2">
      <c r="A50" s="109" t="s">
        <v>124</v>
      </c>
      <c r="B50" s="164" t="s">
        <v>102</v>
      </c>
      <c r="C50" s="166" t="s">
        <v>149</v>
      </c>
      <c r="D50" s="70">
        <f t="shared" ref="D50:E50" si="10">D51</f>
        <v>45000</v>
      </c>
      <c r="E50" s="70">
        <f t="shared" si="10"/>
        <v>0</v>
      </c>
      <c r="F50" s="70">
        <f t="shared" si="0"/>
        <v>45000</v>
      </c>
    </row>
    <row r="51" spans="1:6" ht="36" customHeight="1" x14ac:dyDescent="0.2">
      <c r="A51" s="109" t="s">
        <v>126</v>
      </c>
      <c r="B51" s="164" t="s">
        <v>102</v>
      </c>
      <c r="C51" s="166" t="s">
        <v>150</v>
      </c>
      <c r="D51" s="70">
        <f>D52</f>
        <v>45000</v>
      </c>
      <c r="E51" s="70">
        <f>E52</f>
        <v>0</v>
      </c>
      <c r="F51" s="70">
        <f t="shared" si="0"/>
        <v>45000</v>
      </c>
    </row>
    <row r="52" spans="1:6" ht="16.149999999999999" customHeight="1" x14ac:dyDescent="0.2">
      <c r="A52" s="109" t="s">
        <v>130</v>
      </c>
      <c r="B52" s="164" t="s">
        <v>102</v>
      </c>
      <c r="C52" s="166" t="s">
        <v>151</v>
      </c>
      <c r="D52" s="70">
        <v>45000</v>
      </c>
      <c r="E52" s="70">
        <v>0</v>
      </c>
      <c r="F52" s="70">
        <f>D52-E52</f>
        <v>45000</v>
      </c>
    </row>
    <row r="53" spans="1:6" ht="54" customHeight="1" x14ac:dyDescent="0.2">
      <c r="A53" s="111" t="s">
        <v>152</v>
      </c>
      <c r="B53" s="67" t="s">
        <v>102</v>
      </c>
      <c r="C53" s="68" t="s">
        <v>153</v>
      </c>
      <c r="D53" s="142">
        <f>D54+D59+D64</f>
        <v>85678110.74000001</v>
      </c>
      <c r="E53" s="142">
        <f>E54+E59+E64</f>
        <v>58013084.369999997</v>
      </c>
      <c r="F53" s="142">
        <f t="shared" si="0"/>
        <v>27665026.370000012</v>
      </c>
    </row>
    <row r="54" spans="1:6" ht="63" customHeight="1" x14ac:dyDescent="0.2">
      <c r="A54" s="109" t="s">
        <v>106</v>
      </c>
      <c r="B54" s="164" t="s">
        <v>102</v>
      </c>
      <c r="C54" s="166" t="s">
        <v>154</v>
      </c>
      <c r="D54" s="70">
        <f>D55</f>
        <v>71438045.800000012</v>
      </c>
      <c r="E54" s="70">
        <f t="shared" ref="E54" si="11">E55</f>
        <v>49949058.850000001</v>
      </c>
      <c r="F54" s="70">
        <f t="shared" si="0"/>
        <v>21488986.95000001</v>
      </c>
    </row>
    <row r="55" spans="1:6" ht="26.25" customHeight="1" x14ac:dyDescent="0.2">
      <c r="A55" s="69" t="s">
        <v>116</v>
      </c>
      <c r="B55" s="164" t="s">
        <v>102</v>
      </c>
      <c r="C55" s="166" t="s">
        <v>155</v>
      </c>
      <c r="D55" s="70">
        <f>D56+D57+D58</f>
        <v>71438045.800000012</v>
      </c>
      <c r="E55" s="70">
        <f t="shared" ref="E55" si="12">E56+E57+E58</f>
        <v>49949058.850000001</v>
      </c>
      <c r="F55" s="70">
        <f t="shared" si="0"/>
        <v>21488986.95000001</v>
      </c>
    </row>
    <row r="56" spans="1:6" ht="22.9" customHeight="1" x14ac:dyDescent="0.2">
      <c r="A56" s="69" t="s">
        <v>118</v>
      </c>
      <c r="B56" s="164" t="s">
        <v>102</v>
      </c>
      <c r="C56" s="166" t="s">
        <v>156</v>
      </c>
      <c r="D56" s="168">
        <v>54718138.840000004</v>
      </c>
      <c r="E56" s="168">
        <v>38072725.399999999</v>
      </c>
      <c r="F56" s="70">
        <f t="shared" si="0"/>
        <v>16645413.440000005</v>
      </c>
    </row>
    <row r="57" spans="1:6" ht="37.15" customHeight="1" x14ac:dyDescent="0.2">
      <c r="A57" s="69" t="s">
        <v>120</v>
      </c>
      <c r="B57" s="164" t="s">
        <v>102</v>
      </c>
      <c r="C57" s="166" t="s">
        <v>157</v>
      </c>
      <c r="D57" s="70">
        <v>1174325.1000000001</v>
      </c>
      <c r="E57" s="168">
        <v>1071746.8500000001</v>
      </c>
      <c r="F57" s="70">
        <f t="shared" si="0"/>
        <v>102578.25</v>
      </c>
    </row>
    <row r="58" spans="1:6" ht="51.75" customHeight="1" x14ac:dyDescent="0.2">
      <c r="A58" s="109" t="s">
        <v>122</v>
      </c>
      <c r="B58" s="164" t="s">
        <v>102</v>
      </c>
      <c r="C58" s="166" t="s">
        <v>158</v>
      </c>
      <c r="D58" s="168">
        <v>15545581.859999999</v>
      </c>
      <c r="E58" s="168">
        <v>10804586.6</v>
      </c>
      <c r="F58" s="70">
        <f t="shared" si="0"/>
        <v>4740995.26</v>
      </c>
    </row>
    <row r="59" spans="1:6" ht="25.15" customHeight="1" x14ac:dyDescent="0.2">
      <c r="A59" s="109" t="s">
        <v>124</v>
      </c>
      <c r="B59" s="164" t="s">
        <v>102</v>
      </c>
      <c r="C59" s="166" t="s">
        <v>159</v>
      </c>
      <c r="D59" s="70">
        <f>D60</f>
        <v>10950263.16</v>
      </c>
      <c r="E59" s="70">
        <f t="shared" ref="E59" si="13">E60</f>
        <v>6574250.54</v>
      </c>
      <c r="F59" s="70">
        <f t="shared" si="0"/>
        <v>4376012.62</v>
      </c>
    </row>
    <row r="60" spans="1:6" ht="34.9" customHeight="1" x14ac:dyDescent="0.2">
      <c r="A60" s="109" t="s">
        <v>126</v>
      </c>
      <c r="B60" s="164" t="s">
        <v>102</v>
      </c>
      <c r="C60" s="166" t="s">
        <v>160</v>
      </c>
      <c r="D60" s="70">
        <f>D61+D62+D63</f>
        <v>10950263.16</v>
      </c>
      <c r="E60" s="70">
        <f>E61+E62+E63</f>
        <v>6574250.54</v>
      </c>
      <c r="F60" s="70">
        <f t="shared" si="0"/>
        <v>4376012.62</v>
      </c>
    </row>
    <row r="61" spans="1:6" ht="35.25" customHeight="1" x14ac:dyDescent="0.2">
      <c r="A61" s="109" t="s">
        <v>128</v>
      </c>
      <c r="B61" s="164" t="s">
        <v>102</v>
      </c>
      <c r="C61" s="166" t="s">
        <v>161</v>
      </c>
      <c r="D61" s="70">
        <v>3965853.86</v>
      </c>
      <c r="E61" s="168">
        <v>1723783.23</v>
      </c>
      <c r="F61" s="70">
        <f t="shared" si="0"/>
        <v>2242070.63</v>
      </c>
    </row>
    <row r="62" spans="1:6" ht="13.15" customHeight="1" x14ac:dyDescent="0.2">
      <c r="A62" s="109" t="s">
        <v>130</v>
      </c>
      <c r="B62" s="164" t="s">
        <v>102</v>
      </c>
      <c r="C62" s="166" t="s">
        <v>162</v>
      </c>
      <c r="D62" s="168">
        <v>3211399.46</v>
      </c>
      <c r="E62" s="168">
        <v>2147732.4300000002</v>
      </c>
      <c r="F62" s="70">
        <f t="shared" si="0"/>
        <v>1063667.0299999998</v>
      </c>
    </row>
    <row r="63" spans="1:6" ht="15.6" customHeight="1" x14ac:dyDescent="0.2">
      <c r="A63" s="109" t="s">
        <v>590</v>
      </c>
      <c r="B63" s="164" t="s">
        <v>102</v>
      </c>
      <c r="C63" s="166" t="s">
        <v>586</v>
      </c>
      <c r="D63" s="168">
        <v>3773009.84</v>
      </c>
      <c r="E63" s="70">
        <v>2702734.88</v>
      </c>
      <c r="F63" s="70">
        <f t="shared" si="0"/>
        <v>1070274.96</v>
      </c>
    </row>
    <row r="64" spans="1:6" ht="16.149999999999999" customHeight="1" x14ac:dyDescent="0.2">
      <c r="A64" s="109" t="s">
        <v>132</v>
      </c>
      <c r="B64" s="164" t="s">
        <v>102</v>
      </c>
      <c r="C64" s="166" t="s">
        <v>163</v>
      </c>
      <c r="D64" s="70">
        <f>D65+D67</f>
        <v>3289801.78</v>
      </c>
      <c r="E64" s="70">
        <f t="shared" ref="E64" si="14">E65+E67</f>
        <v>1489774.98</v>
      </c>
      <c r="F64" s="70">
        <f t="shared" si="0"/>
        <v>1800026.7999999998</v>
      </c>
    </row>
    <row r="65" spans="1:6" ht="14.45" customHeight="1" x14ac:dyDescent="0.2">
      <c r="A65" s="109" t="s">
        <v>134</v>
      </c>
      <c r="B65" s="164" t="s">
        <v>102</v>
      </c>
      <c r="C65" s="166" t="s">
        <v>164</v>
      </c>
      <c r="D65" s="70">
        <f>D66</f>
        <v>2362240.3199999998</v>
      </c>
      <c r="E65" s="70">
        <f t="shared" ref="E65" si="15">E66</f>
        <v>921391.41</v>
      </c>
      <c r="F65" s="70">
        <f t="shared" si="0"/>
        <v>1440848.9099999997</v>
      </c>
    </row>
    <row r="66" spans="1:6" ht="39" customHeight="1" x14ac:dyDescent="0.2">
      <c r="A66" s="109" t="s">
        <v>136</v>
      </c>
      <c r="B66" s="164" t="s">
        <v>102</v>
      </c>
      <c r="C66" s="166" t="s">
        <v>165</v>
      </c>
      <c r="D66" s="168">
        <v>2362240.3199999998</v>
      </c>
      <c r="E66" s="168">
        <v>921391.41</v>
      </c>
      <c r="F66" s="70">
        <f>D66-E66</f>
        <v>1440848.9099999997</v>
      </c>
    </row>
    <row r="67" spans="1:6" ht="15.6" customHeight="1" x14ac:dyDescent="0.2">
      <c r="A67" s="109" t="s">
        <v>138</v>
      </c>
      <c r="B67" s="164" t="s">
        <v>102</v>
      </c>
      <c r="C67" s="166" t="s">
        <v>166</v>
      </c>
      <c r="D67" s="70">
        <f>D68+D69+D70</f>
        <v>927561.46</v>
      </c>
      <c r="E67" s="70">
        <f>E68+E69+E70</f>
        <v>568383.56999999995</v>
      </c>
      <c r="F67" s="70">
        <f t="shared" si="0"/>
        <v>359177.89</v>
      </c>
    </row>
    <row r="68" spans="1:6" ht="24.6" customHeight="1" x14ac:dyDescent="0.2">
      <c r="A68" s="109" t="s">
        <v>140</v>
      </c>
      <c r="B68" s="164" t="s">
        <v>102</v>
      </c>
      <c r="C68" s="166" t="s">
        <v>167</v>
      </c>
      <c r="D68" s="70">
        <v>3813.46</v>
      </c>
      <c r="E68" s="70">
        <v>3813.46</v>
      </c>
      <c r="F68" s="70">
        <f t="shared" si="0"/>
        <v>0</v>
      </c>
    </row>
    <row r="69" spans="1:6" ht="15" customHeight="1" x14ac:dyDescent="0.2">
      <c r="A69" s="109" t="s">
        <v>142</v>
      </c>
      <c r="B69" s="164" t="s">
        <v>102</v>
      </c>
      <c r="C69" s="166" t="s">
        <v>168</v>
      </c>
      <c r="D69" s="70">
        <v>25310</v>
      </c>
      <c r="E69" s="70">
        <v>25310</v>
      </c>
      <c r="F69" s="70">
        <f t="shared" si="0"/>
        <v>0</v>
      </c>
    </row>
    <row r="70" spans="1:6" ht="15.6" customHeight="1" x14ac:dyDescent="0.2">
      <c r="A70" s="109" t="s">
        <v>144</v>
      </c>
      <c r="B70" s="164" t="s">
        <v>102</v>
      </c>
      <c r="C70" s="166" t="s">
        <v>169</v>
      </c>
      <c r="D70" s="168">
        <v>898438</v>
      </c>
      <c r="E70" s="168">
        <v>539260.11</v>
      </c>
      <c r="F70" s="70">
        <f t="shared" si="0"/>
        <v>359177.89</v>
      </c>
    </row>
    <row r="71" spans="1:6" ht="44.45" customHeight="1" x14ac:dyDescent="0.2">
      <c r="A71" s="111" t="s">
        <v>170</v>
      </c>
      <c r="B71" s="67" t="s">
        <v>102</v>
      </c>
      <c r="C71" s="68" t="s">
        <v>171</v>
      </c>
      <c r="D71" s="142">
        <f>D72+D77+D81</f>
        <v>14202169.389999999</v>
      </c>
      <c r="E71" s="142">
        <f>E72+E77+E81</f>
        <v>10401469.790000001</v>
      </c>
      <c r="F71" s="142">
        <f t="shared" si="0"/>
        <v>3800699.5999999978</v>
      </c>
    </row>
    <row r="72" spans="1:6" ht="72" customHeight="1" x14ac:dyDescent="0.2">
      <c r="A72" s="109" t="s">
        <v>106</v>
      </c>
      <c r="B72" s="164" t="s">
        <v>102</v>
      </c>
      <c r="C72" s="166" t="s">
        <v>172</v>
      </c>
      <c r="D72" s="70">
        <f>D73</f>
        <v>13633016.109999999</v>
      </c>
      <c r="E72" s="70">
        <f t="shared" ref="E72" si="16">E73</f>
        <v>10138074.800000001</v>
      </c>
      <c r="F72" s="70">
        <f t="shared" si="0"/>
        <v>3494941.3099999987</v>
      </c>
    </row>
    <row r="73" spans="1:6" ht="27" customHeight="1" x14ac:dyDescent="0.2">
      <c r="A73" s="109" t="s">
        <v>116</v>
      </c>
      <c r="B73" s="164" t="s">
        <v>102</v>
      </c>
      <c r="C73" s="166" t="s">
        <v>173</v>
      </c>
      <c r="D73" s="70">
        <f>D74+D75+D76</f>
        <v>13633016.109999999</v>
      </c>
      <c r="E73" s="70">
        <f t="shared" ref="E73" si="17">E74+E75+E76</f>
        <v>10138074.800000001</v>
      </c>
      <c r="F73" s="70">
        <f t="shared" si="0"/>
        <v>3494941.3099999987</v>
      </c>
    </row>
    <row r="74" spans="1:6" ht="25.5" customHeight="1" x14ac:dyDescent="0.2">
      <c r="A74" s="109" t="s">
        <v>118</v>
      </c>
      <c r="B74" s="164" t="s">
        <v>102</v>
      </c>
      <c r="C74" s="166" t="s">
        <v>174</v>
      </c>
      <c r="D74" s="168">
        <v>10330483.77</v>
      </c>
      <c r="E74" s="169">
        <v>7614795.5</v>
      </c>
      <c r="F74" s="70">
        <f t="shared" si="0"/>
        <v>2715688.2699999996</v>
      </c>
    </row>
    <row r="75" spans="1:6" ht="36.75" customHeight="1" x14ac:dyDescent="0.2">
      <c r="A75" s="109" t="s">
        <v>120</v>
      </c>
      <c r="B75" s="164" t="s">
        <v>102</v>
      </c>
      <c r="C75" s="166" t="s">
        <v>175</v>
      </c>
      <c r="D75" s="70">
        <v>377363.48</v>
      </c>
      <c r="E75" s="70">
        <v>339780.48</v>
      </c>
      <c r="F75" s="70">
        <f t="shared" si="0"/>
        <v>37583</v>
      </c>
    </row>
    <row r="76" spans="1:6" ht="52.5" customHeight="1" x14ac:dyDescent="0.2">
      <c r="A76" s="109" t="s">
        <v>122</v>
      </c>
      <c r="B76" s="164" t="s">
        <v>102</v>
      </c>
      <c r="C76" s="166" t="s">
        <v>176</v>
      </c>
      <c r="D76" s="70">
        <v>2925168.86</v>
      </c>
      <c r="E76" s="168">
        <v>2183498.8199999998</v>
      </c>
      <c r="F76" s="70">
        <f t="shared" si="0"/>
        <v>741670.04</v>
      </c>
    </row>
    <row r="77" spans="1:6" ht="25.9" customHeight="1" x14ac:dyDescent="0.2">
      <c r="A77" s="109" t="s">
        <v>124</v>
      </c>
      <c r="B77" s="164" t="s">
        <v>102</v>
      </c>
      <c r="C77" s="166" t="s">
        <v>177</v>
      </c>
      <c r="D77" s="70">
        <f>D78</f>
        <v>566788.92000000004</v>
      </c>
      <c r="E77" s="70">
        <f>E78</f>
        <v>262330.63</v>
      </c>
      <c r="F77" s="70">
        <f t="shared" si="0"/>
        <v>304458.29000000004</v>
      </c>
    </row>
    <row r="78" spans="1:6" ht="34.9" customHeight="1" x14ac:dyDescent="0.2">
      <c r="A78" s="109" t="s">
        <v>126</v>
      </c>
      <c r="B78" s="164" t="s">
        <v>102</v>
      </c>
      <c r="C78" s="166" t="s">
        <v>178</v>
      </c>
      <c r="D78" s="70">
        <f>D79+D80</f>
        <v>566788.92000000004</v>
      </c>
      <c r="E78" s="70">
        <f>E79+E80</f>
        <v>262330.63</v>
      </c>
      <c r="F78" s="70">
        <f t="shared" si="0"/>
        <v>304458.29000000004</v>
      </c>
    </row>
    <row r="79" spans="1:6" ht="37.5" customHeight="1" x14ac:dyDescent="0.2">
      <c r="A79" s="109" t="s">
        <v>128</v>
      </c>
      <c r="B79" s="164" t="s">
        <v>102</v>
      </c>
      <c r="C79" s="166" t="s">
        <v>179</v>
      </c>
      <c r="D79" s="70">
        <v>456072</v>
      </c>
      <c r="E79" s="70">
        <v>219029.82</v>
      </c>
      <c r="F79" s="70">
        <f t="shared" si="0"/>
        <v>237042.18</v>
      </c>
    </row>
    <row r="80" spans="1:6" x14ac:dyDescent="0.2">
      <c r="A80" s="109" t="s">
        <v>130</v>
      </c>
      <c r="B80" s="164" t="s">
        <v>102</v>
      </c>
      <c r="C80" s="166" t="s">
        <v>180</v>
      </c>
      <c r="D80" s="70">
        <v>110716.92</v>
      </c>
      <c r="E80" s="70">
        <v>43300.81</v>
      </c>
      <c r="F80" s="70">
        <f t="shared" si="0"/>
        <v>67416.11</v>
      </c>
    </row>
    <row r="81" spans="1:10" ht="13.9" customHeight="1" x14ac:dyDescent="0.2">
      <c r="A81" s="69" t="s">
        <v>132</v>
      </c>
      <c r="B81" s="164" t="s">
        <v>102</v>
      </c>
      <c r="C81" s="166" t="s">
        <v>181</v>
      </c>
      <c r="D81" s="70">
        <f>D82+D84</f>
        <v>2364.3599999999997</v>
      </c>
      <c r="E81" s="70">
        <f>E82+E84</f>
        <v>1064.3599999999999</v>
      </c>
      <c r="F81" s="70">
        <f t="shared" si="0"/>
        <v>1299.9999999999998</v>
      </c>
    </row>
    <row r="82" spans="1:10" ht="13.9" customHeight="1" x14ac:dyDescent="0.2">
      <c r="A82" s="69" t="s">
        <v>134</v>
      </c>
      <c r="B82" s="164" t="s">
        <v>102</v>
      </c>
      <c r="C82" s="166" t="s">
        <v>776</v>
      </c>
      <c r="D82" s="70">
        <f>D83</f>
        <v>1000</v>
      </c>
      <c r="E82" s="70">
        <f>E83</f>
        <v>0</v>
      </c>
      <c r="F82" s="70">
        <f>D82-E82</f>
        <v>1000</v>
      </c>
    </row>
    <row r="83" spans="1:10" ht="35.25" customHeight="1" x14ac:dyDescent="0.2">
      <c r="A83" s="69" t="s">
        <v>136</v>
      </c>
      <c r="B83" s="164" t="s">
        <v>102</v>
      </c>
      <c r="C83" s="166" t="s">
        <v>775</v>
      </c>
      <c r="D83" s="70">
        <v>1000</v>
      </c>
      <c r="E83" s="70">
        <v>0</v>
      </c>
      <c r="F83" s="70">
        <f>D83-E83</f>
        <v>1000</v>
      </c>
    </row>
    <row r="84" spans="1:10" x14ac:dyDescent="0.2">
      <c r="A84" s="69" t="s">
        <v>138</v>
      </c>
      <c r="B84" s="164" t="s">
        <v>102</v>
      </c>
      <c r="C84" s="166" t="s">
        <v>182</v>
      </c>
      <c r="D84" s="70">
        <f>D85+D86</f>
        <v>1364.36</v>
      </c>
      <c r="E84" s="70">
        <f>E85+E86</f>
        <v>1064.3599999999999</v>
      </c>
      <c r="F84" s="70">
        <f>D84-E84</f>
        <v>300</v>
      </c>
    </row>
    <row r="85" spans="1:10" x14ac:dyDescent="0.2">
      <c r="A85" s="109" t="s">
        <v>142</v>
      </c>
      <c r="B85" s="164" t="s">
        <v>102</v>
      </c>
      <c r="C85" s="166" t="s">
        <v>896</v>
      </c>
      <c r="D85" s="70">
        <v>0</v>
      </c>
      <c r="E85" s="70">
        <v>0</v>
      </c>
      <c r="F85" s="70">
        <f>D85-E85</f>
        <v>0</v>
      </c>
    </row>
    <row r="86" spans="1:10" x14ac:dyDescent="0.2">
      <c r="A86" s="69" t="s">
        <v>144</v>
      </c>
      <c r="B86" s="164" t="s">
        <v>102</v>
      </c>
      <c r="C86" s="166" t="s">
        <v>511</v>
      </c>
      <c r="D86" s="70">
        <v>1364.36</v>
      </c>
      <c r="E86" s="70">
        <v>1064.3599999999999</v>
      </c>
      <c r="F86" s="70">
        <f t="shared" ref="F86:F174" si="18">D86-E86</f>
        <v>300</v>
      </c>
    </row>
    <row r="87" spans="1:10" ht="24" customHeight="1" x14ac:dyDescent="0.2">
      <c r="A87" s="143" t="s">
        <v>865</v>
      </c>
      <c r="B87" s="67" t="s">
        <v>102</v>
      </c>
      <c r="C87" s="68" t="s">
        <v>864</v>
      </c>
      <c r="D87" s="142">
        <f t="shared" ref="D87:E88" si="19">D88</f>
        <v>419862.33</v>
      </c>
      <c r="E87" s="142">
        <f t="shared" si="19"/>
        <v>419851.23</v>
      </c>
      <c r="F87" s="142">
        <f>D87-E87</f>
        <v>11.100000000034925</v>
      </c>
    </row>
    <row r="88" spans="1:10" ht="15.75" customHeight="1" x14ac:dyDescent="0.2">
      <c r="A88" s="109" t="s">
        <v>132</v>
      </c>
      <c r="B88" s="164" t="s">
        <v>102</v>
      </c>
      <c r="C88" s="166" t="s">
        <v>918</v>
      </c>
      <c r="D88" s="70">
        <f t="shared" si="19"/>
        <v>419862.33</v>
      </c>
      <c r="E88" s="70">
        <f t="shared" si="19"/>
        <v>419851.23</v>
      </c>
      <c r="F88" s="70">
        <f>D88-E88</f>
        <v>11.100000000034925</v>
      </c>
    </row>
    <row r="89" spans="1:10" x14ac:dyDescent="0.2">
      <c r="A89" s="109" t="s">
        <v>920</v>
      </c>
      <c r="B89" s="164" t="s">
        <v>102</v>
      </c>
      <c r="C89" s="166" t="s">
        <v>919</v>
      </c>
      <c r="D89" s="70">
        <v>419862.33</v>
      </c>
      <c r="E89" s="70">
        <v>419851.23</v>
      </c>
      <c r="F89" s="70">
        <f>D89-E89</f>
        <v>11.100000000034925</v>
      </c>
    </row>
    <row r="90" spans="1:10" ht="16.899999999999999" customHeight="1" x14ac:dyDescent="0.2">
      <c r="A90" s="111" t="s">
        <v>183</v>
      </c>
      <c r="B90" s="67" t="s">
        <v>102</v>
      </c>
      <c r="C90" s="68" t="s">
        <v>184</v>
      </c>
      <c r="D90" s="142">
        <f>D91</f>
        <v>402209.2</v>
      </c>
      <c r="E90" s="142">
        <v>0</v>
      </c>
      <c r="F90" s="142">
        <f t="shared" si="18"/>
        <v>402209.2</v>
      </c>
    </row>
    <row r="91" spans="1:10" ht="15" customHeight="1" x14ac:dyDescent="0.2">
      <c r="A91" s="109" t="s">
        <v>132</v>
      </c>
      <c r="B91" s="164" t="s">
        <v>102</v>
      </c>
      <c r="C91" s="166" t="s">
        <v>185</v>
      </c>
      <c r="D91" s="70">
        <f>D92</f>
        <v>402209.2</v>
      </c>
      <c r="E91" s="70">
        <v>0</v>
      </c>
      <c r="F91" s="70">
        <f>D91-E91</f>
        <v>402209.2</v>
      </c>
    </row>
    <row r="92" spans="1:10" ht="15.6" customHeight="1" x14ac:dyDescent="0.2">
      <c r="A92" s="109" t="s">
        <v>146</v>
      </c>
      <c r="B92" s="164" t="s">
        <v>102</v>
      </c>
      <c r="C92" s="166" t="s">
        <v>186</v>
      </c>
      <c r="D92" s="168">
        <v>402209.2</v>
      </c>
      <c r="E92" s="70">
        <v>0</v>
      </c>
      <c r="F92" s="70">
        <f t="shared" si="18"/>
        <v>402209.2</v>
      </c>
    </row>
    <row r="93" spans="1:10" ht="15" customHeight="1" x14ac:dyDescent="0.2">
      <c r="A93" s="111" t="s">
        <v>187</v>
      </c>
      <c r="B93" s="67" t="s">
        <v>102</v>
      </c>
      <c r="C93" s="68" t="s">
        <v>188</v>
      </c>
      <c r="D93" s="142">
        <f>D94+D99+D104+D106</f>
        <v>23811748.420000002</v>
      </c>
      <c r="E93" s="142">
        <f>E94+E99+E104+E106</f>
        <v>15714201.490000002</v>
      </c>
      <c r="F93" s="142">
        <f t="shared" si="18"/>
        <v>8097546.9299999997</v>
      </c>
      <c r="G93" s="71"/>
    </row>
    <row r="94" spans="1:10" ht="60.75" customHeight="1" x14ac:dyDescent="0.2">
      <c r="A94" s="109" t="s">
        <v>106</v>
      </c>
      <c r="B94" s="164" t="s">
        <v>102</v>
      </c>
      <c r="C94" s="166" t="s">
        <v>502</v>
      </c>
      <c r="D94" s="70">
        <f>D95</f>
        <v>18645356.920000002</v>
      </c>
      <c r="E94" s="70">
        <f t="shared" ref="E94" si="20">E95</f>
        <v>14269064.710000001</v>
      </c>
      <c r="F94" s="70">
        <f t="shared" si="18"/>
        <v>4376292.2100000009</v>
      </c>
    </row>
    <row r="95" spans="1:10" ht="23.45" customHeight="1" x14ac:dyDescent="0.2">
      <c r="A95" s="109" t="s">
        <v>108</v>
      </c>
      <c r="B95" s="164" t="s">
        <v>102</v>
      </c>
      <c r="C95" s="166" t="s">
        <v>503</v>
      </c>
      <c r="D95" s="70">
        <f>D96+D97+D98</f>
        <v>18645356.920000002</v>
      </c>
      <c r="E95" s="70">
        <f>E96+E97+E98</f>
        <v>14269064.710000001</v>
      </c>
      <c r="F95" s="70">
        <f t="shared" si="18"/>
        <v>4376292.2100000009</v>
      </c>
      <c r="J95" s="61" t="s">
        <v>552</v>
      </c>
    </row>
    <row r="96" spans="1:10" ht="14.45" customHeight="1" x14ac:dyDescent="0.2">
      <c r="A96" s="109" t="s">
        <v>110</v>
      </c>
      <c r="B96" s="164" t="s">
        <v>102</v>
      </c>
      <c r="C96" s="166" t="s">
        <v>504</v>
      </c>
      <c r="D96" s="168">
        <v>13983603.390000001</v>
      </c>
      <c r="E96" s="168">
        <v>10592699.08</v>
      </c>
      <c r="F96" s="70">
        <f t="shared" si="18"/>
        <v>3390904.3100000005</v>
      </c>
    </row>
    <row r="97" spans="1:6" ht="26.25" customHeight="1" x14ac:dyDescent="0.2">
      <c r="A97" s="109" t="s">
        <v>112</v>
      </c>
      <c r="B97" s="164" t="s">
        <v>102</v>
      </c>
      <c r="C97" s="166" t="s">
        <v>505</v>
      </c>
      <c r="D97" s="70">
        <v>652127.94999999995</v>
      </c>
      <c r="E97" s="70">
        <v>601171.88</v>
      </c>
      <c r="F97" s="70">
        <f t="shared" si="18"/>
        <v>50956.069999999949</v>
      </c>
    </row>
    <row r="98" spans="1:6" ht="47.25" customHeight="1" x14ac:dyDescent="0.2">
      <c r="A98" s="109" t="s">
        <v>114</v>
      </c>
      <c r="B98" s="164" t="s">
        <v>102</v>
      </c>
      <c r="C98" s="166" t="s">
        <v>506</v>
      </c>
      <c r="D98" s="70">
        <v>4009625.58</v>
      </c>
      <c r="E98" s="70">
        <v>3075193.75</v>
      </c>
      <c r="F98" s="70">
        <f t="shared" si="18"/>
        <v>934431.83000000007</v>
      </c>
    </row>
    <row r="99" spans="1:6" ht="24.6" customHeight="1" x14ac:dyDescent="0.2">
      <c r="A99" s="109" t="s">
        <v>124</v>
      </c>
      <c r="B99" s="164" t="s">
        <v>102</v>
      </c>
      <c r="C99" s="166" t="s">
        <v>189</v>
      </c>
      <c r="D99" s="70">
        <f>D100</f>
        <v>5151391.5</v>
      </c>
      <c r="E99" s="70">
        <f>E100</f>
        <v>1434822.64</v>
      </c>
      <c r="F99" s="70">
        <f t="shared" si="18"/>
        <v>3716568.8600000003</v>
      </c>
    </row>
    <row r="100" spans="1:6" ht="35.450000000000003" customHeight="1" x14ac:dyDescent="0.2">
      <c r="A100" s="109" t="s">
        <v>126</v>
      </c>
      <c r="B100" s="164" t="s">
        <v>102</v>
      </c>
      <c r="C100" s="166" t="s">
        <v>190</v>
      </c>
      <c r="D100" s="70">
        <f>D101+D103+D102</f>
        <v>5151391.5</v>
      </c>
      <c r="E100" s="70">
        <f t="shared" ref="E100:F100" si="21">E101+E103+E102</f>
        <v>1434822.64</v>
      </c>
      <c r="F100" s="70">
        <f t="shared" si="21"/>
        <v>3716568.86</v>
      </c>
    </row>
    <row r="101" spans="1:6" ht="32.25" customHeight="1" x14ac:dyDescent="0.2">
      <c r="A101" s="109" t="s">
        <v>128</v>
      </c>
      <c r="B101" s="164" t="s">
        <v>102</v>
      </c>
      <c r="C101" s="166" t="s">
        <v>507</v>
      </c>
      <c r="D101" s="70">
        <v>514072</v>
      </c>
      <c r="E101" s="168">
        <v>360682.29</v>
      </c>
      <c r="F101" s="70">
        <f t="shared" si="18"/>
        <v>153389.71000000002</v>
      </c>
    </row>
    <row r="102" spans="1:6" ht="42" customHeight="1" x14ac:dyDescent="0.2">
      <c r="A102" s="109" t="s">
        <v>948</v>
      </c>
      <c r="B102" s="164" t="s">
        <v>102</v>
      </c>
      <c r="C102" s="166" t="s">
        <v>937</v>
      </c>
      <c r="D102" s="170">
        <v>85000</v>
      </c>
      <c r="E102" s="171">
        <v>85000</v>
      </c>
      <c r="F102" s="70">
        <f t="shared" si="18"/>
        <v>0</v>
      </c>
    </row>
    <row r="103" spans="1:6" ht="15.6" customHeight="1" x14ac:dyDescent="0.2">
      <c r="A103" s="109" t="s">
        <v>130</v>
      </c>
      <c r="B103" s="164" t="s">
        <v>102</v>
      </c>
      <c r="C103" s="78" t="s">
        <v>191</v>
      </c>
      <c r="D103" s="171">
        <v>4552319.5</v>
      </c>
      <c r="E103" s="171">
        <v>989140.35</v>
      </c>
      <c r="F103" s="172">
        <f t="shared" si="18"/>
        <v>3563179.15</v>
      </c>
    </row>
    <row r="104" spans="1:6" ht="15.6" customHeight="1" x14ac:dyDescent="0.2">
      <c r="A104" s="109" t="s">
        <v>376</v>
      </c>
      <c r="B104" s="164" t="s">
        <v>102</v>
      </c>
      <c r="C104" s="166" t="s">
        <v>897</v>
      </c>
      <c r="D104" s="173">
        <f>D105</f>
        <v>10000</v>
      </c>
      <c r="E104" s="173">
        <f>E105</f>
        <v>10000</v>
      </c>
      <c r="F104" s="172">
        <f>D104-E104</f>
        <v>0</v>
      </c>
    </row>
    <row r="105" spans="1:6" ht="15.6" customHeight="1" x14ac:dyDescent="0.2">
      <c r="A105" s="109" t="s">
        <v>132</v>
      </c>
      <c r="B105" s="164" t="s">
        <v>102</v>
      </c>
      <c r="C105" s="166" t="s">
        <v>898</v>
      </c>
      <c r="D105" s="173">
        <v>10000</v>
      </c>
      <c r="E105" s="173">
        <v>10000</v>
      </c>
      <c r="F105" s="172">
        <f>D105-E105</f>
        <v>0</v>
      </c>
    </row>
    <row r="106" spans="1:6" ht="15.6" customHeight="1" x14ac:dyDescent="0.2">
      <c r="A106" s="109" t="s">
        <v>132</v>
      </c>
      <c r="B106" s="164" t="s">
        <v>102</v>
      </c>
      <c r="C106" s="166" t="s">
        <v>508</v>
      </c>
      <c r="D106" s="70">
        <f>D107</f>
        <v>5000</v>
      </c>
      <c r="E106" s="70">
        <f>E107</f>
        <v>314.14</v>
      </c>
      <c r="F106" s="70">
        <f>D106-E106</f>
        <v>4685.8599999999997</v>
      </c>
    </row>
    <row r="107" spans="1:6" ht="15.6" customHeight="1" x14ac:dyDescent="0.2">
      <c r="A107" s="109" t="s">
        <v>138</v>
      </c>
      <c r="B107" s="164" t="s">
        <v>102</v>
      </c>
      <c r="C107" s="166" t="s">
        <v>509</v>
      </c>
      <c r="D107" s="70">
        <f>D108</f>
        <v>5000</v>
      </c>
      <c r="E107" s="70">
        <f>E108</f>
        <v>314.14</v>
      </c>
      <c r="F107" s="70">
        <f t="shared" si="18"/>
        <v>4685.8599999999997</v>
      </c>
    </row>
    <row r="108" spans="1:6" ht="16.149999999999999" customHeight="1" x14ac:dyDescent="0.2">
      <c r="A108" s="109" t="s">
        <v>144</v>
      </c>
      <c r="B108" s="164" t="s">
        <v>102</v>
      </c>
      <c r="C108" s="166" t="s">
        <v>585</v>
      </c>
      <c r="D108" s="70">
        <v>5000</v>
      </c>
      <c r="E108" s="70">
        <v>314.14</v>
      </c>
      <c r="F108" s="70">
        <f t="shared" si="18"/>
        <v>4685.8599999999997</v>
      </c>
    </row>
    <row r="109" spans="1:6" ht="39.75" customHeight="1" x14ac:dyDescent="0.2">
      <c r="A109" s="111" t="s">
        <v>192</v>
      </c>
      <c r="B109" s="67" t="s">
        <v>102</v>
      </c>
      <c r="C109" s="68" t="s">
        <v>193</v>
      </c>
      <c r="D109" s="142">
        <f>D118+D134+D127</f>
        <v>2345140.48</v>
      </c>
      <c r="E109" s="142">
        <f>E118+E134+E127</f>
        <v>1693752.61</v>
      </c>
      <c r="F109" s="142">
        <f t="shared" si="18"/>
        <v>651387.86999999988</v>
      </c>
    </row>
    <row r="110" spans="1:6" ht="58.5" customHeight="1" x14ac:dyDescent="0.2">
      <c r="A110" s="109" t="s">
        <v>106</v>
      </c>
      <c r="B110" s="164" t="s">
        <v>102</v>
      </c>
      <c r="C110" s="166" t="s">
        <v>194</v>
      </c>
      <c r="D110" s="70">
        <f>D111</f>
        <v>265740</v>
      </c>
      <c r="E110" s="70">
        <f>E111</f>
        <v>80000</v>
      </c>
      <c r="F110" s="70">
        <f t="shared" si="18"/>
        <v>185740</v>
      </c>
    </row>
    <row r="111" spans="1:6" ht="25.5" customHeight="1" x14ac:dyDescent="0.2">
      <c r="A111" s="109" t="s">
        <v>116</v>
      </c>
      <c r="B111" s="164" t="s">
        <v>102</v>
      </c>
      <c r="C111" s="166" t="s">
        <v>195</v>
      </c>
      <c r="D111" s="70">
        <f>D120+D136+D129</f>
        <v>265740</v>
      </c>
      <c r="E111" s="70">
        <f>E120+E136+E129</f>
        <v>80000</v>
      </c>
      <c r="F111" s="70">
        <f t="shared" si="18"/>
        <v>185740</v>
      </c>
    </row>
    <row r="112" spans="1:6" ht="34.15" customHeight="1" x14ac:dyDescent="0.2">
      <c r="A112" s="109" t="s">
        <v>120</v>
      </c>
      <c r="B112" s="164" t="s">
        <v>102</v>
      </c>
      <c r="C112" s="166" t="s">
        <v>196</v>
      </c>
      <c r="D112" s="70">
        <f>D121</f>
        <v>47880</v>
      </c>
      <c r="E112" s="70">
        <f>E121</f>
        <v>0</v>
      </c>
      <c r="F112" s="70">
        <f t="shared" si="18"/>
        <v>47880</v>
      </c>
    </row>
    <row r="113" spans="1:6" ht="56.25" customHeight="1" x14ac:dyDescent="0.2">
      <c r="A113" s="109" t="s">
        <v>197</v>
      </c>
      <c r="B113" s="164" t="s">
        <v>102</v>
      </c>
      <c r="C113" s="166" t="s">
        <v>198</v>
      </c>
      <c r="D113" s="70">
        <f>D122+D130+D137</f>
        <v>217860</v>
      </c>
      <c r="E113" s="70">
        <f>E122+E130+E137</f>
        <v>80000</v>
      </c>
      <c r="F113" s="70">
        <f t="shared" si="18"/>
        <v>137860</v>
      </c>
    </row>
    <row r="114" spans="1:6" ht="25.9" customHeight="1" x14ac:dyDescent="0.2">
      <c r="A114" s="69" t="s">
        <v>124</v>
      </c>
      <c r="B114" s="164" t="s">
        <v>102</v>
      </c>
      <c r="C114" s="166" t="s">
        <v>199</v>
      </c>
      <c r="D114" s="70">
        <f>D115</f>
        <v>2079400.48</v>
      </c>
      <c r="E114" s="70">
        <f>E115</f>
        <v>1613752.61</v>
      </c>
      <c r="F114" s="70">
        <f t="shared" si="18"/>
        <v>465647.86999999988</v>
      </c>
    </row>
    <row r="115" spans="1:6" ht="36.75" customHeight="1" x14ac:dyDescent="0.2">
      <c r="A115" s="69" t="s">
        <v>126</v>
      </c>
      <c r="B115" s="164" t="s">
        <v>102</v>
      </c>
      <c r="C115" s="166" t="s">
        <v>200</v>
      </c>
      <c r="D115" s="70">
        <f>D116+D117</f>
        <v>2079400.48</v>
      </c>
      <c r="E115" s="70">
        <f>E116+E117</f>
        <v>1613752.61</v>
      </c>
      <c r="F115" s="70">
        <f t="shared" si="18"/>
        <v>465647.86999999988</v>
      </c>
    </row>
    <row r="116" spans="1:6" ht="24.75" customHeight="1" x14ac:dyDescent="0.2">
      <c r="A116" s="69" t="s">
        <v>128</v>
      </c>
      <c r="B116" s="164" t="s">
        <v>102</v>
      </c>
      <c r="C116" s="166" t="s">
        <v>689</v>
      </c>
      <c r="D116" s="70">
        <f>D125</f>
        <v>19277.98</v>
      </c>
      <c r="E116" s="70">
        <f>E125</f>
        <v>13770</v>
      </c>
      <c r="F116" s="70">
        <f t="shared" si="18"/>
        <v>5507.98</v>
      </c>
    </row>
    <row r="117" spans="1:6" ht="18" customHeight="1" x14ac:dyDescent="0.2">
      <c r="A117" s="69" t="s">
        <v>130</v>
      </c>
      <c r="B117" s="164" t="s">
        <v>102</v>
      </c>
      <c r="C117" s="166" t="s">
        <v>201</v>
      </c>
      <c r="D117" s="70">
        <f>D126+D133+D140</f>
        <v>2060122.5</v>
      </c>
      <c r="E117" s="70">
        <f>E126+E133+E140</f>
        <v>1599982.61</v>
      </c>
      <c r="F117" s="70">
        <f t="shared" si="18"/>
        <v>460139.8899999999</v>
      </c>
    </row>
    <row r="118" spans="1:6" ht="43.5" customHeight="1" x14ac:dyDescent="0.2">
      <c r="A118" s="66" t="s">
        <v>202</v>
      </c>
      <c r="B118" s="67" t="s">
        <v>102</v>
      </c>
      <c r="C118" s="68" t="s">
        <v>203</v>
      </c>
      <c r="D118" s="142">
        <f>D119+D123</f>
        <v>193707.97999999998</v>
      </c>
      <c r="E118" s="142">
        <f>E119+E123</f>
        <v>13770</v>
      </c>
      <c r="F118" s="142">
        <f t="shared" si="18"/>
        <v>179937.97999999998</v>
      </c>
    </row>
    <row r="119" spans="1:6" ht="60" customHeight="1" x14ac:dyDescent="0.2">
      <c r="A119" s="69" t="s">
        <v>106</v>
      </c>
      <c r="B119" s="164" t="s">
        <v>102</v>
      </c>
      <c r="C119" s="166" t="s">
        <v>204</v>
      </c>
      <c r="D119" s="70">
        <f>D120</f>
        <v>79840</v>
      </c>
      <c r="E119" s="70">
        <f>E120</f>
        <v>0</v>
      </c>
      <c r="F119" s="70">
        <f t="shared" si="18"/>
        <v>79840</v>
      </c>
    </row>
    <row r="120" spans="1:6" ht="27" customHeight="1" x14ac:dyDescent="0.2">
      <c r="A120" s="69" t="s">
        <v>116</v>
      </c>
      <c r="B120" s="164" t="s">
        <v>102</v>
      </c>
      <c r="C120" s="166" t="s">
        <v>205</v>
      </c>
      <c r="D120" s="70">
        <f>D121+D122</f>
        <v>79840</v>
      </c>
      <c r="E120" s="70">
        <f>E121+E122</f>
        <v>0</v>
      </c>
      <c r="F120" s="70">
        <f>F121+F122</f>
        <v>79840</v>
      </c>
    </row>
    <row r="121" spans="1:6" ht="37.5" customHeight="1" x14ac:dyDescent="0.2">
      <c r="A121" s="69" t="s">
        <v>120</v>
      </c>
      <c r="B121" s="164" t="s">
        <v>102</v>
      </c>
      <c r="C121" s="166" t="s">
        <v>206</v>
      </c>
      <c r="D121" s="70">
        <v>47880</v>
      </c>
      <c r="E121" s="70">
        <v>0</v>
      </c>
      <c r="F121" s="70">
        <f>D121-E121</f>
        <v>47880</v>
      </c>
    </row>
    <row r="122" spans="1:6" ht="57.75" customHeight="1" x14ac:dyDescent="0.2">
      <c r="A122" s="69" t="s">
        <v>197</v>
      </c>
      <c r="B122" s="164" t="s">
        <v>102</v>
      </c>
      <c r="C122" s="166" t="s">
        <v>777</v>
      </c>
      <c r="D122" s="70">
        <v>31960</v>
      </c>
      <c r="E122" s="70">
        <v>0</v>
      </c>
      <c r="F122" s="70">
        <f>D122-E122</f>
        <v>31960</v>
      </c>
    </row>
    <row r="123" spans="1:6" ht="25.9" customHeight="1" x14ac:dyDescent="0.2">
      <c r="A123" s="69" t="s">
        <v>124</v>
      </c>
      <c r="B123" s="164" t="s">
        <v>102</v>
      </c>
      <c r="C123" s="166" t="s">
        <v>207</v>
      </c>
      <c r="D123" s="70">
        <f>D124</f>
        <v>113867.98</v>
      </c>
      <c r="E123" s="70">
        <f>E124</f>
        <v>13770</v>
      </c>
      <c r="F123" s="70">
        <f t="shared" si="18"/>
        <v>100097.98</v>
      </c>
    </row>
    <row r="124" spans="1:6" ht="34.15" customHeight="1" x14ac:dyDescent="0.2">
      <c r="A124" s="109" t="s">
        <v>126</v>
      </c>
      <c r="B124" s="164" t="s">
        <v>102</v>
      </c>
      <c r="C124" s="166" t="s">
        <v>208</v>
      </c>
      <c r="D124" s="70">
        <f>D125+D126</f>
        <v>113867.98</v>
      </c>
      <c r="E124" s="70">
        <f>E125+E126</f>
        <v>13770</v>
      </c>
      <c r="F124" s="70">
        <f t="shared" si="18"/>
        <v>100097.98</v>
      </c>
    </row>
    <row r="125" spans="1:6" ht="33.75" customHeight="1" x14ac:dyDescent="0.2">
      <c r="A125" s="109" t="s">
        <v>128</v>
      </c>
      <c r="B125" s="164" t="s">
        <v>102</v>
      </c>
      <c r="C125" s="166" t="s">
        <v>671</v>
      </c>
      <c r="D125" s="170">
        <v>19277.98</v>
      </c>
      <c r="E125" s="70">
        <v>13770</v>
      </c>
      <c r="F125" s="70">
        <f>D125-E125</f>
        <v>5507.98</v>
      </c>
    </row>
    <row r="126" spans="1:6" ht="14.45" customHeight="1" x14ac:dyDescent="0.2">
      <c r="A126" s="109" t="s">
        <v>130</v>
      </c>
      <c r="B126" s="164" t="s">
        <v>102</v>
      </c>
      <c r="C126" s="166" t="s">
        <v>209</v>
      </c>
      <c r="D126" s="168">
        <v>94590</v>
      </c>
      <c r="E126" s="70">
        <v>0</v>
      </c>
      <c r="F126" s="70">
        <f t="shared" si="18"/>
        <v>94590</v>
      </c>
    </row>
    <row r="127" spans="1:6" ht="42.6" customHeight="1" x14ac:dyDescent="0.2">
      <c r="A127" s="111" t="s">
        <v>591</v>
      </c>
      <c r="B127" s="67" t="s">
        <v>102</v>
      </c>
      <c r="C127" s="68" t="s">
        <v>584</v>
      </c>
      <c r="D127" s="142">
        <f>D128+D131</f>
        <v>1906432.5</v>
      </c>
      <c r="E127" s="142">
        <f>E128+E131</f>
        <v>1510882.61</v>
      </c>
      <c r="F127" s="142">
        <f t="shared" si="18"/>
        <v>395549.8899999999</v>
      </c>
    </row>
    <row r="128" spans="1:6" ht="62.25" customHeight="1" x14ac:dyDescent="0.2">
      <c r="A128" s="109" t="s">
        <v>106</v>
      </c>
      <c r="B128" s="164" t="s">
        <v>102</v>
      </c>
      <c r="C128" s="166" t="s">
        <v>583</v>
      </c>
      <c r="D128" s="70">
        <f>D129</f>
        <v>30000</v>
      </c>
      <c r="E128" s="70">
        <f>E129</f>
        <v>0</v>
      </c>
      <c r="F128" s="70">
        <f t="shared" si="18"/>
        <v>30000</v>
      </c>
    </row>
    <row r="129" spans="1:6" ht="23.45" customHeight="1" x14ac:dyDescent="0.2">
      <c r="A129" s="109" t="s">
        <v>116</v>
      </c>
      <c r="B129" s="164" t="s">
        <v>102</v>
      </c>
      <c r="C129" s="166" t="s">
        <v>582</v>
      </c>
      <c r="D129" s="70">
        <f>D130</f>
        <v>30000</v>
      </c>
      <c r="E129" s="70">
        <f>E130</f>
        <v>0</v>
      </c>
      <c r="F129" s="70">
        <f t="shared" si="18"/>
        <v>30000</v>
      </c>
    </row>
    <row r="130" spans="1:6" ht="55.5" customHeight="1" x14ac:dyDescent="0.2">
      <c r="A130" s="109" t="s">
        <v>197</v>
      </c>
      <c r="B130" s="164" t="s">
        <v>102</v>
      </c>
      <c r="C130" s="166" t="s">
        <v>581</v>
      </c>
      <c r="D130" s="70">
        <v>30000</v>
      </c>
      <c r="E130" s="70">
        <v>0</v>
      </c>
      <c r="F130" s="70">
        <f>D130-E130</f>
        <v>30000</v>
      </c>
    </row>
    <row r="131" spans="1:6" ht="26.45" customHeight="1" x14ac:dyDescent="0.2">
      <c r="A131" s="109" t="s">
        <v>124</v>
      </c>
      <c r="B131" s="164" t="s">
        <v>102</v>
      </c>
      <c r="C131" s="166" t="s">
        <v>580</v>
      </c>
      <c r="D131" s="70">
        <f>D132</f>
        <v>1876432.5</v>
      </c>
      <c r="E131" s="70">
        <f>E132</f>
        <v>1510882.61</v>
      </c>
      <c r="F131" s="70">
        <f t="shared" ref="F131:F133" si="22">D131-E131</f>
        <v>365549.8899999999</v>
      </c>
    </row>
    <row r="132" spans="1:6" ht="33" customHeight="1" x14ac:dyDescent="0.2">
      <c r="A132" s="109" t="s">
        <v>126</v>
      </c>
      <c r="B132" s="164" t="s">
        <v>102</v>
      </c>
      <c r="C132" s="166" t="s">
        <v>579</v>
      </c>
      <c r="D132" s="70">
        <f>D133</f>
        <v>1876432.5</v>
      </c>
      <c r="E132" s="70">
        <f>E133</f>
        <v>1510882.61</v>
      </c>
      <c r="F132" s="70">
        <f t="shared" si="22"/>
        <v>365549.8899999999</v>
      </c>
    </row>
    <row r="133" spans="1:6" ht="16.149999999999999" customHeight="1" x14ac:dyDescent="0.2">
      <c r="A133" s="109" t="s">
        <v>130</v>
      </c>
      <c r="B133" s="164" t="s">
        <v>102</v>
      </c>
      <c r="C133" s="166" t="s">
        <v>578</v>
      </c>
      <c r="D133" s="70">
        <v>1876432.5</v>
      </c>
      <c r="E133" s="70">
        <v>1510882.61</v>
      </c>
      <c r="F133" s="70">
        <f t="shared" si="22"/>
        <v>365549.8899999999</v>
      </c>
    </row>
    <row r="134" spans="1:6" ht="36.6" customHeight="1" x14ac:dyDescent="0.2">
      <c r="A134" s="111" t="s">
        <v>210</v>
      </c>
      <c r="B134" s="67" t="s">
        <v>102</v>
      </c>
      <c r="C134" s="68" t="s">
        <v>211</v>
      </c>
      <c r="D134" s="142">
        <f>D135+D138</f>
        <v>245000</v>
      </c>
      <c r="E134" s="142">
        <f>E135+E138</f>
        <v>169100</v>
      </c>
      <c r="F134" s="142">
        <f t="shared" si="18"/>
        <v>75900</v>
      </c>
    </row>
    <row r="135" spans="1:6" ht="63" customHeight="1" x14ac:dyDescent="0.2">
      <c r="A135" s="109" t="s">
        <v>106</v>
      </c>
      <c r="B135" s="164" t="s">
        <v>102</v>
      </c>
      <c r="C135" s="166" t="s">
        <v>212</v>
      </c>
      <c r="D135" s="70">
        <f t="shared" ref="D135:E136" si="23">D136</f>
        <v>155900</v>
      </c>
      <c r="E135" s="70">
        <f t="shared" si="23"/>
        <v>80000</v>
      </c>
      <c r="F135" s="70">
        <f t="shared" si="18"/>
        <v>75900</v>
      </c>
    </row>
    <row r="136" spans="1:6" ht="25.5" customHeight="1" x14ac:dyDescent="0.2">
      <c r="A136" s="69" t="s">
        <v>116</v>
      </c>
      <c r="B136" s="164" t="s">
        <v>102</v>
      </c>
      <c r="C136" s="166" t="s">
        <v>213</v>
      </c>
      <c r="D136" s="70">
        <f t="shared" si="23"/>
        <v>155900</v>
      </c>
      <c r="E136" s="70">
        <f t="shared" si="23"/>
        <v>80000</v>
      </c>
      <c r="F136" s="70">
        <f t="shared" si="18"/>
        <v>75900</v>
      </c>
    </row>
    <row r="137" spans="1:6" ht="57.75" customHeight="1" x14ac:dyDescent="0.2">
      <c r="A137" s="69" t="s">
        <v>197</v>
      </c>
      <c r="B137" s="164" t="s">
        <v>102</v>
      </c>
      <c r="C137" s="166" t="s">
        <v>214</v>
      </c>
      <c r="D137" s="70">
        <v>155900</v>
      </c>
      <c r="E137" s="70">
        <v>80000</v>
      </c>
      <c r="F137" s="70">
        <f t="shared" ref="F137:F142" si="24">D137-E137</f>
        <v>75900</v>
      </c>
    </row>
    <row r="138" spans="1:6" ht="29.25" customHeight="1" x14ac:dyDescent="0.2">
      <c r="A138" s="69" t="s">
        <v>124</v>
      </c>
      <c r="B138" s="164" t="s">
        <v>102</v>
      </c>
      <c r="C138" s="166" t="s">
        <v>778</v>
      </c>
      <c r="D138" s="70">
        <f>D139</f>
        <v>89100</v>
      </c>
      <c r="E138" s="70">
        <f>E139</f>
        <v>89100</v>
      </c>
      <c r="F138" s="70">
        <f t="shared" si="24"/>
        <v>0</v>
      </c>
    </row>
    <row r="139" spans="1:6" ht="38.25" customHeight="1" x14ac:dyDescent="0.2">
      <c r="A139" s="69" t="s">
        <v>126</v>
      </c>
      <c r="B139" s="164" t="s">
        <v>102</v>
      </c>
      <c r="C139" s="166" t="s">
        <v>779</v>
      </c>
      <c r="D139" s="70">
        <f>D140</f>
        <v>89100</v>
      </c>
      <c r="E139" s="70">
        <f>E140</f>
        <v>89100</v>
      </c>
      <c r="F139" s="70">
        <f t="shared" si="24"/>
        <v>0</v>
      </c>
    </row>
    <row r="140" spans="1:6" ht="16.5" customHeight="1" x14ac:dyDescent="0.2">
      <c r="A140" s="69" t="s">
        <v>130</v>
      </c>
      <c r="B140" s="164" t="s">
        <v>102</v>
      </c>
      <c r="C140" s="166" t="s">
        <v>780</v>
      </c>
      <c r="D140" s="70">
        <v>89100</v>
      </c>
      <c r="E140" s="70">
        <v>89100</v>
      </c>
      <c r="F140" s="70">
        <f t="shared" si="24"/>
        <v>0</v>
      </c>
    </row>
    <row r="141" spans="1:6" x14ac:dyDescent="0.2">
      <c r="A141" s="66" t="s">
        <v>215</v>
      </c>
      <c r="B141" s="67" t="s">
        <v>102</v>
      </c>
      <c r="C141" s="68" t="s">
        <v>216</v>
      </c>
      <c r="D141" s="142">
        <f>D142+D147+D151</f>
        <v>46470231.460000001</v>
      </c>
      <c r="E141" s="142">
        <f>E142+E147+E151</f>
        <v>32901807.990000002</v>
      </c>
      <c r="F141" s="142">
        <f t="shared" si="24"/>
        <v>13568423.469999999</v>
      </c>
    </row>
    <row r="142" spans="1:6" ht="54.75" customHeight="1" x14ac:dyDescent="0.2">
      <c r="A142" s="69" t="s">
        <v>106</v>
      </c>
      <c r="B142" s="164" t="s">
        <v>102</v>
      </c>
      <c r="C142" s="166" t="s">
        <v>735</v>
      </c>
      <c r="D142" s="70">
        <f>D143</f>
        <v>7590834.3399999999</v>
      </c>
      <c r="E142" s="70">
        <f>E143</f>
        <v>5526937.0800000001</v>
      </c>
      <c r="F142" s="70">
        <f t="shared" si="24"/>
        <v>2063897.2599999998</v>
      </c>
    </row>
    <row r="143" spans="1:6" ht="22.5" x14ac:dyDescent="0.2">
      <c r="A143" s="69" t="s">
        <v>108</v>
      </c>
      <c r="B143" s="164" t="s">
        <v>102</v>
      </c>
      <c r="C143" s="166" t="s">
        <v>734</v>
      </c>
      <c r="D143" s="70">
        <f>D144+D145+D146</f>
        <v>7590834.3399999999</v>
      </c>
      <c r="E143" s="70">
        <f>E144+E145+E146</f>
        <v>5526937.0800000001</v>
      </c>
      <c r="F143" s="70">
        <f>F144+F145+F146</f>
        <v>2063897.2599999995</v>
      </c>
    </row>
    <row r="144" spans="1:6" x14ac:dyDescent="0.2">
      <c r="A144" s="69" t="s">
        <v>110</v>
      </c>
      <c r="B144" s="164" t="s">
        <v>102</v>
      </c>
      <c r="C144" s="166" t="s">
        <v>733</v>
      </c>
      <c r="D144" s="70">
        <f>D168</f>
        <v>5819691.5199999996</v>
      </c>
      <c r="E144" s="70">
        <f t="shared" ref="E144:F144" si="25">E168</f>
        <v>4240893.41</v>
      </c>
      <c r="F144" s="70">
        <f t="shared" si="25"/>
        <v>1578798.1099999994</v>
      </c>
    </row>
    <row r="145" spans="1:7" ht="22.5" x14ac:dyDescent="0.2">
      <c r="A145" s="69" t="s">
        <v>112</v>
      </c>
      <c r="B145" s="164" t="s">
        <v>102</v>
      </c>
      <c r="C145" s="166" t="s">
        <v>782</v>
      </c>
      <c r="D145" s="70">
        <f>D169</f>
        <v>149529</v>
      </c>
      <c r="E145" s="70">
        <f>E169</f>
        <v>111726</v>
      </c>
      <c r="F145" s="70">
        <f>D145-E145</f>
        <v>37803</v>
      </c>
    </row>
    <row r="146" spans="1:7" ht="45" x14ac:dyDescent="0.2">
      <c r="A146" s="69" t="s">
        <v>114</v>
      </c>
      <c r="B146" s="164" t="s">
        <v>102</v>
      </c>
      <c r="C146" s="166" t="s">
        <v>732</v>
      </c>
      <c r="D146" s="70">
        <f>D170</f>
        <v>1621613.82</v>
      </c>
      <c r="E146" s="70">
        <f t="shared" ref="E146:F146" si="26">E170</f>
        <v>1174317.67</v>
      </c>
      <c r="F146" s="70">
        <f t="shared" si="26"/>
        <v>447296.15000000014</v>
      </c>
    </row>
    <row r="147" spans="1:7" ht="25.15" customHeight="1" x14ac:dyDescent="0.2">
      <c r="A147" s="69" t="s">
        <v>124</v>
      </c>
      <c r="B147" s="164" t="s">
        <v>102</v>
      </c>
      <c r="C147" s="166" t="s">
        <v>217</v>
      </c>
      <c r="D147" s="70">
        <f>D171+D180+D184+D159</f>
        <v>34772899.520000003</v>
      </c>
      <c r="E147" s="70">
        <f>E171+E180+E184+E159</f>
        <v>26024060.91</v>
      </c>
      <c r="F147" s="70">
        <f>D147-E147</f>
        <v>8748838.6100000031</v>
      </c>
    </row>
    <row r="148" spans="1:7" ht="33" customHeight="1" x14ac:dyDescent="0.2">
      <c r="A148" s="69" t="s">
        <v>126</v>
      </c>
      <c r="B148" s="164" t="s">
        <v>102</v>
      </c>
      <c r="C148" s="166" t="s">
        <v>218</v>
      </c>
      <c r="D148" s="70">
        <f>D172+D181+D185+D160</f>
        <v>34772899.520000003</v>
      </c>
      <c r="E148" s="70">
        <f>E172+E181+E185+E160</f>
        <v>26024060.91</v>
      </c>
      <c r="F148" s="70">
        <f t="shared" si="18"/>
        <v>8748838.6100000031</v>
      </c>
    </row>
    <row r="149" spans="1:7" ht="27" customHeight="1" x14ac:dyDescent="0.2">
      <c r="A149" s="69" t="s">
        <v>128</v>
      </c>
      <c r="B149" s="164" t="s">
        <v>102</v>
      </c>
      <c r="C149" s="166" t="s">
        <v>784</v>
      </c>
      <c r="D149" s="70">
        <f>D173</f>
        <v>25800</v>
      </c>
      <c r="E149" s="70">
        <f>E173</f>
        <v>14233.86</v>
      </c>
      <c r="F149" s="70">
        <f>D149-E149</f>
        <v>11566.14</v>
      </c>
    </row>
    <row r="150" spans="1:7" ht="16.149999999999999" customHeight="1" x14ac:dyDescent="0.2">
      <c r="A150" s="69" t="s">
        <v>130</v>
      </c>
      <c r="B150" s="164" t="s">
        <v>102</v>
      </c>
      <c r="C150" s="166" t="s">
        <v>219</v>
      </c>
      <c r="D150" s="70">
        <f>+D174+D182+D186+D161</f>
        <v>34747099.520000003</v>
      </c>
      <c r="E150" s="70">
        <f>+E174+E182+E186+E161</f>
        <v>26009827.050000001</v>
      </c>
      <c r="F150" s="70">
        <f t="shared" si="18"/>
        <v>8737272.4700000025</v>
      </c>
    </row>
    <row r="151" spans="1:7" ht="18.600000000000001" customHeight="1" x14ac:dyDescent="0.2">
      <c r="A151" s="69" t="s">
        <v>132</v>
      </c>
      <c r="B151" s="164" t="s">
        <v>102</v>
      </c>
      <c r="C151" s="166" t="s">
        <v>223</v>
      </c>
      <c r="D151" s="70">
        <f>D152+D155</f>
        <v>4106497.6</v>
      </c>
      <c r="E151" s="70">
        <f>E152+E155</f>
        <v>1350810</v>
      </c>
      <c r="F151" s="70">
        <f>F152+F155</f>
        <v>2755687.6</v>
      </c>
    </row>
    <row r="152" spans="1:7" ht="55.5" customHeight="1" x14ac:dyDescent="0.2">
      <c r="A152" s="109" t="s">
        <v>224</v>
      </c>
      <c r="B152" s="164" t="s">
        <v>102</v>
      </c>
      <c r="C152" s="166" t="s">
        <v>225</v>
      </c>
      <c r="D152" s="70">
        <f>D163+D188</f>
        <v>3975287.6</v>
      </c>
      <c r="E152" s="70">
        <f>E163+E188</f>
        <v>1242100</v>
      </c>
      <c r="F152" s="70">
        <f t="shared" si="18"/>
        <v>2733187.6</v>
      </c>
    </row>
    <row r="153" spans="1:7" ht="57" customHeight="1" x14ac:dyDescent="0.2">
      <c r="A153" s="109" t="s">
        <v>226</v>
      </c>
      <c r="B153" s="164" t="s">
        <v>102</v>
      </c>
      <c r="C153" s="166" t="s">
        <v>227</v>
      </c>
      <c r="D153" s="70">
        <f>D189</f>
        <v>2644587.6</v>
      </c>
      <c r="E153" s="70">
        <f>E189</f>
        <v>40200</v>
      </c>
      <c r="F153" s="70">
        <f t="shared" si="18"/>
        <v>2604387.6</v>
      </c>
      <c r="G153" s="72"/>
    </row>
    <row r="154" spans="1:7" ht="62.25" customHeight="1" x14ac:dyDescent="0.2">
      <c r="A154" s="109" t="s">
        <v>228</v>
      </c>
      <c r="B154" s="164" t="s">
        <v>102</v>
      </c>
      <c r="C154" s="166" t="s">
        <v>229</v>
      </c>
      <c r="D154" s="70">
        <f>D164</f>
        <v>1330700</v>
      </c>
      <c r="E154" s="70">
        <f>E164</f>
        <v>1201900</v>
      </c>
      <c r="F154" s="70">
        <f t="shared" si="18"/>
        <v>128800</v>
      </c>
    </row>
    <row r="155" spans="1:7" x14ac:dyDescent="0.2">
      <c r="A155" s="109" t="s">
        <v>138</v>
      </c>
      <c r="B155" s="164" t="s">
        <v>102</v>
      </c>
      <c r="C155" s="166" t="s">
        <v>750</v>
      </c>
      <c r="D155" s="70">
        <f t="shared" ref="D155:E157" si="27">D176</f>
        <v>131210</v>
      </c>
      <c r="E155" s="70">
        <f t="shared" si="27"/>
        <v>108710</v>
      </c>
      <c r="F155" s="70">
        <f t="shared" si="18"/>
        <v>22500</v>
      </c>
    </row>
    <row r="156" spans="1:7" ht="18.75" customHeight="1" x14ac:dyDescent="0.2">
      <c r="A156" s="109" t="s">
        <v>132</v>
      </c>
      <c r="B156" s="164" t="s">
        <v>102</v>
      </c>
      <c r="C156" s="166" t="s">
        <v>749</v>
      </c>
      <c r="D156" s="70">
        <f t="shared" si="27"/>
        <v>122210</v>
      </c>
      <c r="E156" s="70">
        <f t="shared" si="27"/>
        <v>108710</v>
      </c>
      <c r="F156" s="70">
        <f t="shared" ref="F156:F161" si="28">D156-E156</f>
        <v>13500</v>
      </c>
    </row>
    <row r="157" spans="1:7" ht="18.75" customHeight="1" x14ac:dyDescent="0.2">
      <c r="A157" s="109" t="s">
        <v>144</v>
      </c>
      <c r="B157" s="164" t="s">
        <v>102</v>
      </c>
      <c r="C157" s="166" t="s">
        <v>786</v>
      </c>
      <c r="D157" s="70">
        <f t="shared" si="27"/>
        <v>9000</v>
      </c>
      <c r="E157" s="70">
        <f t="shared" si="27"/>
        <v>0</v>
      </c>
      <c r="F157" s="70">
        <f t="shared" si="28"/>
        <v>9000</v>
      </c>
    </row>
    <row r="158" spans="1:7" x14ac:dyDescent="0.2">
      <c r="A158" s="111" t="s">
        <v>230</v>
      </c>
      <c r="B158" s="67" t="s">
        <v>102</v>
      </c>
      <c r="C158" s="68" t="s">
        <v>231</v>
      </c>
      <c r="D158" s="142">
        <f>D159+D162</f>
        <v>1331400</v>
      </c>
      <c r="E158" s="142">
        <f>E159+E162</f>
        <v>1202600</v>
      </c>
      <c r="F158" s="142">
        <f t="shared" si="28"/>
        <v>128800</v>
      </c>
    </row>
    <row r="159" spans="1:7" ht="26.25" customHeight="1" x14ac:dyDescent="0.2">
      <c r="A159" s="69" t="s">
        <v>124</v>
      </c>
      <c r="B159" s="164" t="s">
        <v>102</v>
      </c>
      <c r="C159" s="166" t="s">
        <v>941</v>
      </c>
      <c r="D159" s="70">
        <f>D160</f>
        <v>700</v>
      </c>
      <c r="E159" s="70">
        <f>E160</f>
        <v>700</v>
      </c>
      <c r="F159" s="70">
        <f t="shared" si="28"/>
        <v>0</v>
      </c>
    </row>
    <row r="160" spans="1:7" ht="33.75" x14ac:dyDescent="0.2">
      <c r="A160" s="69" t="s">
        <v>126</v>
      </c>
      <c r="B160" s="164" t="s">
        <v>102</v>
      </c>
      <c r="C160" s="166" t="s">
        <v>939</v>
      </c>
      <c r="D160" s="70">
        <f>D161</f>
        <v>700</v>
      </c>
      <c r="E160" s="70">
        <f>E161</f>
        <v>700</v>
      </c>
      <c r="F160" s="70">
        <f t="shared" si="28"/>
        <v>0</v>
      </c>
    </row>
    <row r="161" spans="1:6" ht="16.5" customHeight="1" x14ac:dyDescent="0.2">
      <c r="A161" s="69" t="s">
        <v>130</v>
      </c>
      <c r="B161" s="164" t="s">
        <v>102</v>
      </c>
      <c r="C161" s="166" t="s">
        <v>940</v>
      </c>
      <c r="D161" s="70">
        <v>700</v>
      </c>
      <c r="E161" s="70">
        <v>700</v>
      </c>
      <c r="F161" s="70">
        <f t="shared" si="28"/>
        <v>0</v>
      </c>
    </row>
    <row r="162" spans="1:6" ht="16.5" customHeight="1" x14ac:dyDescent="0.2">
      <c r="A162" s="109" t="s">
        <v>132</v>
      </c>
      <c r="B162" s="164" t="s">
        <v>102</v>
      </c>
      <c r="C162" s="166" t="s">
        <v>232</v>
      </c>
      <c r="D162" s="70">
        <f t="shared" ref="D162:E163" si="29">D163</f>
        <v>1330700</v>
      </c>
      <c r="E162" s="70">
        <f t="shared" si="29"/>
        <v>1201900</v>
      </c>
      <c r="F162" s="70">
        <f t="shared" si="18"/>
        <v>128800</v>
      </c>
    </row>
    <row r="163" spans="1:6" ht="56.25" customHeight="1" x14ac:dyDescent="0.2">
      <c r="A163" s="109" t="s">
        <v>224</v>
      </c>
      <c r="B163" s="164" t="s">
        <v>102</v>
      </c>
      <c r="C163" s="166" t="s">
        <v>233</v>
      </c>
      <c r="D163" s="70">
        <f t="shared" si="29"/>
        <v>1330700</v>
      </c>
      <c r="E163" s="70">
        <f t="shared" si="29"/>
        <v>1201900</v>
      </c>
      <c r="F163" s="70">
        <f t="shared" si="18"/>
        <v>128800</v>
      </c>
    </row>
    <row r="164" spans="1:6" ht="60" customHeight="1" x14ac:dyDescent="0.2">
      <c r="A164" s="109" t="s">
        <v>228</v>
      </c>
      <c r="B164" s="164" t="s">
        <v>102</v>
      </c>
      <c r="C164" s="166" t="s">
        <v>234</v>
      </c>
      <c r="D164" s="70">
        <v>1330700</v>
      </c>
      <c r="E164" s="70">
        <v>1201900</v>
      </c>
      <c r="F164" s="70">
        <f t="shared" si="18"/>
        <v>128800</v>
      </c>
    </row>
    <row r="165" spans="1:6" ht="19.149999999999999" customHeight="1" x14ac:dyDescent="0.2">
      <c r="A165" s="111" t="s">
        <v>235</v>
      </c>
      <c r="B165" s="67" t="s">
        <v>102</v>
      </c>
      <c r="C165" s="68" t="s">
        <v>236</v>
      </c>
      <c r="D165" s="142">
        <f>D166+D171+D175</f>
        <v>16581017.949999999</v>
      </c>
      <c r="E165" s="142">
        <f>E166+E171+E175</f>
        <v>12104899.609999999</v>
      </c>
      <c r="F165" s="142">
        <f t="shared" ref="F165:F170" si="30">D165-E165</f>
        <v>4476118.34</v>
      </c>
    </row>
    <row r="166" spans="1:6" ht="68.25" customHeight="1" x14ac:dyDescent="0.2">
      <c r="A166" s="109" t="s">
        <v>106</v>
      </c>
      <c r="B166" s="164" t="s">
        <v>102</v>
      </c>
      <c r="C166" s="166" t="s">
        <v>728</v>
      </c>
      <c r="D166" s="70">
        <f>D167</f>
        <v>7590834.3399999999</v>
      </c>
      <c r="E166" s="70">
        <f>E167</f>
        <v>5526937.0800000001</v>
      </c>
      <c r="F166" s="70">
        <f t="shared" si="30"/>
        <v>2063897.2599999998</v>
      </c>
    </row>
    <row r="167" spans="1:6" ht="22.5" x14ac:dyDescent="0.2">
      <c r="A167" s="69" t="s">
        <v>108</v>
      </c>
      <c r="B167" s="164" t="s">
        <v>102</v>
      </c>
      <c r="C167" s="166" t="s">
        <v>729</v>
      </c>
      <c r="D167" s="70">
        <f>D168+D169+D170</f>
        <v>7590834.3399999999</v>
      </c>
      <c r="E167" s="70">
        <f>E168+E169+E170</f>
        <v>5526937.0800000001</v>
      </c>
      <c r="F167" s="70">
        <f t="shared" si="30"/>
        <v>2063897.2599999998</v>
      </c>
    </row>
    <row r="168" spans="1:6" ht="19.149999999999999" customHeight="1" x14ac:dyDescent="0.2">
      <c r="A168" s="69" t="s">
        <v>110</v>
      </c>
      <c r="B168" s="164" t="s">
        <v>102</v>
      </c>
      <c r="C168" s="166" t="s">
        <v>730</v>
      </c>
      <c r="D168" s="70">
        <v>5819691.5199999996</v>
      </c>
      <c r="E168" s="70">
        <v>4240893.41</v>
      </c>
      <c r="F168" s="70">
        <f t="shared" si="30"/>
        <v>1578798.1099999994</v>
      </c>
    </row>
    <row r="169" spans="1:6" ht="25.5" customHeight="1" x14ac:dyDescent="0.2">
      <c r="A169" s="69" t="s">
        <v>112</v>
      </c>
      <c r="B169" s="164" t="s">
        <v>102</v>
      </c>
      <c r="C169" s="166" t="s">
        <v>781</v>
      </c>
      <c r="D169" s="70">
        <v>149529</v>
      </c>
      <c r="E169" s="70">
        <v>111726</v>
      </c>
      <c r="F169" s="70">
        <f t="shared" si="30"/>
        <v>37803</v>
      </c>
    </row>
    <row r="170" spans="1:6" ht="45" x14ac:dyDescent="0.2">
      <c r="A170" s="69" t="s">
        <v>114</v>
      </c>
      <c r="B170" s="164" t="s">
        <v>102</v>
      </c>
      <c r="C170" s="166" t="s">
        <v>731</v>
      </c>
      <c r="D170" s="70">
        <v>1621613.82</v>
      </c>
      <c r="E170" s="70">
        <v>1174317.67</v>
      </c>
      <c r="F170" s="70">
        <f t="shared" si="30"/>
        <v>447296.15000000014</v>
      </c>
    </row>
    <row r="171" spans="1:6" ht="23.45" customHeight="1" x14ac:dyDescent="0.2">
      <c r="A171" s="69" t="s">
        <v>124</v>
      </c>
      <c r="B171" s="164" t="s">
        <v>102</v>
      </c>
      <c r="C171" s="166" t="s">
        <v>237</v>
      </c>
      <c r="D171" s="70">
        <f t="shared" ref="D171:E171" si="31">D172</f>
        <v>8858973.6099999994</v>
      </c>
      <c r="E171" s="70">
        <f t="shared" si="31"/>
        <v>6469252.5300000003</v>
      </c>
      <c r="F171" s="70">
        <f t="shared" si="18"/>
        <v>2389721.0799999991</v>
      </c>
    </row>
    <row r="172" spans="1:6" ht="33" customHeight="1" x14ac:dyDescent="0.2">
      <c r="A172" s="69" t="s">
        <v>126</v>
      </c>
      <c r="B172" s="164" t="s">
        <v>102</v>
      </c>
      <c r="C172" s="166" t="s">
        <v>238</v>
      </c>
      <c r="D172" s="70">
        <f>D173+D174</f>
        <v>8858973.6099999994</v>
      </c>
      <c r="E172" s="70">
        <f>E173+E174</f>
        <v>6469252.5300000003</v>
      </c>
      <c r="F172" s="70">
        <f>D172-E172</f>
        <v>2389721.0799999991</v>
      </c>
    </row>
    <row r="173" spans="1:6" ht="24.75" customHeight="1" x14ac:dyDescent="0.2">
      <c r="A173" s="69" t="s">
        <v>128</v>
      </c>
      <c r="B173" s="164" t="s">
        <v>102</v>
      </c>
      <c r="C173" s="166" t="s">
        <v>783</v>
      </c>
      <c r="D173" s="70">
        <v>25800</v>
      </c>
      <c r="E173" s="70">
        <v>14233.86</v>
      </c>
      <c r="F173" s="70">
        <f>D173-E173</f>
        <v>11566.14</v>
      </c>
    </row>
    <row r="174" spans="1:6" ht="14.45" customHeight="1" x14ac:dyDescent="0.2">
      <c r="A174" s="69" t="s">
        <v>130</v>
      </c>
      <c r="B174" s="164" t="s">
        <v>102</v>
      </c>
      <c r="C174" s="166" t="s">
        <v>239</v>
      </c>
      <c r="D174" s="70">
        <v>8833173.6099999994</v>
      </c>
      <c r="E174" s="70">
        <v>6455018.6699999999</v>
      </c>
      <c r="F174" s="70">
        <f t="shared" si="18"/>
        <v>2378154.9399999995</v>
      </c>
    </row>
    <row r="175" spans="1:6" ht="14.45" customHeight="1" x14ac:dyDescent="0.2">
      <c r="A175" s="69" t="s">
        <v>132</v>
      </c>
      <c r="B175" s="164" t="s">
        <v>102</v>
      </c>
      <c r="C175" s="166" t="s">
        <v>746</v>
      </c>
      <c r="D175" s="70">
        <f>D176</f>
        <v>131210</v>
      </c>
      <c r="E175" s="70">
        <f>E176</f>
        <v>108710</v>
      </c>
      <c r="F175" s="70">
        <f>D175-E175</f>
        <v>22500</v>
      </c>
    </row>
    <row r="176" spans="1:6" ht="14.45" customHeight="1" x14ac:dyDescent="0.2">
      <c r="A176" s="69" t="s">
        <v>138</v>
      </c>
      <c r="B176" s="164" t="s">
        <v>102</v>
      </c>
      <c r="C176" s="166" t="s">
        <v>747</v>
      </c>
      <c r="D176" s="70">
        <f>D177+D178</f>
        <v>131210</v>
      </c>
      <c r="E176" s="70">
        <f>E177+E178</f>
        <v>108710</v>
      </c>
      <c r="F176" s="70">
        <f>D176-E176</f>
        <v>22500</v>
      </c>
    </row>
    <row r="177" spans="1:6" ht="14.45" customHeight="1" x14ac:dyDescent="0.2">
      <c r="A177" s="69" t="s">
        <v>142</v>
      </c>
      <c r="B177" s="164" t="s">
        <v>102</v>
      </c>
      <c r="C177" s="166" t="s">
        <v>748</v>
      </c>
      <c r="D177" s="70">
        <v>122210</v>
      </c>
      <c r="E177" s="70">
        <v>108710</v>
      </c>
      <c r="F177" s="70">
        <f>D177-E177</f>
        <v>13500</v>
      </c>
    </row>
    <row r="178" spans="1:6" ht="14.45" customHeight="1" x14ac:dyDescent="0.2">
      <c r="A178" s="69" t="s">
        <v>144</v>
      </c>
      <c r="B178" s="164" t="s">
        <v>102</v>
      </c>
      <c r="C178" s="166" t="s">
        <v>785</v>
      </c>
      <c r="D178" s="70">
        <v>9000</v>
      </c>
      <c r="E178" s="70">
        <v>0</v>
      </c>
      <c r="F178" s="70">
        <f>D178-E178</f>
        <v>9000</v>
      </c>
    </row>
    <row r="179" spans="1:6" ht="14.45" customHeight="1" x14ac:dyDescent="0.2">
      <c r="A179" s="66" t="s">
        <v>240</v>
      </c>
      <c r="B179" s="67" t="s">
        <v>102</v>
      </c>
      <c r="C179" s="68" t="s">
        <v>241</v>
      </c>
      <c r="D179" s="142">
        <f t="shared" ref="D179:E180" si="32">D180</f>
        <v>24531551.690000001</v>
      </c>
      <c r="E179" s="142">
        <f t="shared" si="32"/>
        <v>18856703.640000001</v>
      </c>
      <c r="F179" s="142">
        <f t="shared" ref="F179:F261" si="33">D179-E179</f>
        <v>5674848.0500000007</v>
      </c>
    </row>
    <row r="180" spans="1:6" ht="24" customHeight="1" x14ac:dyDescent="0.2">
      <c r="A180" s="69" t="s">
        <v>124</v>
      </c>
      <c r="B180" s="164" t="s">
        <v>102</v>
      </c>
      <c r="C180" s="166" t="s">
        <v>242</v>
      </c>
      <c r="D180" s="70">
        <f t="shared" si="32"/>
        <v>24531551.690000001</v>
      </c>
      <c r="E180" s="70">
        <f t="shared" si="32"/>
        <v>18856703.640000001</v>
      </c>
      <c r="F180" s="70">
        <f t="shared" si="33"/>
        <v>5674848.0500000007</v>
      </c>
    </row>
    <row r="181" spans="1:6" ht="35.25" customHeight="1" x14ac:dyDescent="0.2">
      <c r="A181" s="69" t="s">
        <v>126</v>
      </c>
      <c r="B181" s="164" t="s">
        <v>102</v>
      </c>
      <c r="C181" s="166" t="s">
        <v>243</v>
      </c>
      <c r="D181" s="70">
        <f>D182</f>
        <v>24531551.690000001</v>
      </c>
      <c r="E181" s="70">
        <f>E182</f>
        <v>18856703.640000001</v>
      </c>
      <c r="F181" s="70">
        <f>D181-E181</f>
        <v>5674848.0500000007</v>
      </c>
    </row>
    <row r="182" spans="1:6" ht="15.6" customHeight="1" x14ac:dyDescent="0.2">
      <c r="A182" s="69" t="s">
        <v>130</v>
      </c>
      <c r="B182" s="164" t="s">
        <v>102</v>
      </c>
      <c r="C182" s="166" t="s">
        <v>244</v>
      </c>
      <c r="D182" s="70">
        <v>24531551.690000001</v>
      </c>
      <c r="E182" s="168">
        <v>18856703.640000001</v>
      </c>
      <c r="F182" s="70">
        <f t="shared" si="33"/>
        <v>5674848.0500000007</v>
      </c>
    </row>
    <row r="183" spans="1:6" ht="22.9" customHeight="1" x14ac:dyDescent="0.2">
      <c r="A183" s="66" t="s">
        <v>245</v>
      </c>
      <c r="B183" s="67" t="s">
        <v>102</v>
      </c>
      <c r="C183" s="68" t="s">
        <v>246</v>
      </c>
      <c r="D183" s="142">
        <f>D184+D187</f>
        <v>4026261.8200000003</v>
      </c>
      <c r="E183" s="142">
        <f>E184+E187</f>
        <v>737604.74</v>
      </c>
      <c r="F183" s="142">
        <f t="shared" si="33"/>
        <v>3288657.08</v>
      </c>
    </row>
    <row r="184" spans="1:6" ht="25.15" customHeight="1" x14ac:dyDescent="0.2">
      <c r="A184" s="69" t="s">
        <v>124</v>
      </c>
      <c r="B184" s="164" t="s">
        <v>102</v>
      </c>
      <c r="C184" s="166" t="s">
        <v>247</v>
      </c>
      <c r="D184" s="70">
        <f>D185</f>
        <v>1381674.22</v>
      </c>
      <c r="E184" s="70">
        <f>E185</f>
        <v>697404.74</v>
      </c>
      <c r="F184" s="70">
        <f t="shared" si="33"/>
        <v>684269.48</v>
      </c>
    </row>
    <row r="185" spans="1:6" ht="35.450000000000003" customHeight="1" x14ac:dyDescent="0.2">
      <c r="A185" s="69" t="s">
        <v>126</v>
      </c>
      <c r="B185" s="164" t="s">
        <v>102</v>
      </c>
      <c r="C185" s="166" t="s">
        <v>248</v>
      </c>
      <c r="D185" s="70">
        <f>D186</f>
        <v>1381674.22</v>
      </c>
      <c r="E185" s="70">
        <f>E186</f>
        <v>697404.74</v>
      </c>
      <c r="F185" s="70">
        <f t="shared" si="33"/>
        <v>684269.48</v>
      </c>
    </row>
    <row r="186" spans="1:6" ht="19.149999999999999" customHeight="1" x14ac:dyDescent="0.2">
      <c r="A186" s="69" t="s">
        <v>130</v>
      </c>
      <c r="B186" s="164" t="s">
        <v>102</v>
      </c>
      <c r="C186" s="166" t="s">
        <v>510</v>
      </c>
      <c r="D186" s="70">
        <v>1381674.22</v>
      </c>
      <c r="E186" s="70">
        <v>697404.74</v>
      </c>
      <c r="F186" s="70">
        <f>D186-E186</f>
        <v>684269.48</v>
      </c>
    </row>
    <row r="187" spans="1:6" ht="15.75" customHeight="1" x14ac:dyDescent="0.2">
      <c r="A187" s="69" t="s">
        <v>132</v>
      </c>
      <c r="B187" s="164" t="s">
        <v>102</v>
      </c>
      <c r="C187" s="166" t="s">
        <v>249</v>
      </c>
      <c r="D187" s="70">
        <f>D188</f>
        <v>2644587.6</v>
      </c>
      <c r="E187" s="70">
        <f>E188</f>
        <v>40200</v>
      </c>
      <c r="F187" s="70">
        <f t="shared" si="33"/>
        <v>2604387.6</v>
      </c>
    </row>
    <row r="188" spans="1:6" ht="46.5" customHeight="1" x14ac:dyDescent="0.2">
      <c r="A188" s="69" t="s">
        <v>224</v>
      </c>
      <c r="B188" s="164" t="s">
        <v>102</v>
      </c>
      <c r="C188" s="166" t="s">
        <v>250</v>
      </c>
      <c r="D188" s="70">
        <f>D189</f>
        <v>2644587.6</v>
      </c>
      <c r="E188" s="70">
        <f>E189</f>
        <v>40200</v>
      </c>
      <c r="F188" s="70">
        <f t="shared" si="33"/>
        <v>2604387.6</v>
      </c>
    </row>
    <row r="189" spans="1:6" ht="57.75" customHeight="1" x14ac:dyDescent="0.2">
      <c r="A189" s="69" t="s">
        <v>226</v>
      </c>
      <c r="B189" s="164" t="s">
        <v>102</v>
      </c>
      <c r="C189" s="166" t="s">
        <v>251</v>
      </c>
      <c r="D189" s="70">
        <v>2644587.6</v>
      </c>
      <c r="E189" s="70">
        <v>40200</v>
      </c>
      <c r="F189" s="70">
        <f t="shared" si="33"/>
        <v>2604387.6</v>
      </c>
    </row>
    <row r="190" spans="1:6" ht="22.9" customHeight="1" x14ac:dyDescent="0.2">
      <c r="A190" s="66" t="s">
        <v>252</v>
      </c>
      <c r="B190" s="67" t="s">
        <v>102</v>
      </c>
      <c r="C190" s="68" t="s">
        <v>253</v>
      </c>
      <c r="D190" s="142">
        <f>D191+D195+D197+D200+D204</f>
        <v>123901856.61</v>
      </c>
      <c r="E190" s="142">
        <f>E191+E195+E197+E200+E204</f>
        <v>81504374.859999999</v>
      </c>
      <c r="F190" s="142">
        <f>D190-E190</f>
        <v>42397481.75</v>
      </c>
    </row>
    <row r="191" spans="1:6" ht="30.75" customHeight="1" x14ac:dyDescent="0.2">
      <c r="A191" s="69" t="s">
        <v>124</v>
      </c>
      <c r="B191" s="164" t="s">
        <v>102</v>
      </c>
      <c r="C191" s="166" t="s">
        <v>254</v>
      </c>
      <c r="D191" s="70">
        <f>D208+D218+D223</f>
        <v>83575088.800000012</v>
      </c>
      <c r="E191" s="70">
        <f>E208+E218+E223</f>
        <v>52995638.200000003</v>
      </c>
      <c r="F191" s="70">
        <f t="shared" si="33"/>
        <v>30579450.600000009</v>
      </c>
    </row>
    <row r="192" spans="1:6" ht="33" customHeight="1" x14ac:dyDescent="0.2">
      <c r="A192" s="69" t="s">
        <v>126</v>
      </c>
      <c r="B192" s="164" t="s">
        <v>102</v>
      </c>
      <c r="C192" s="166" t="s">
        <v>255</v>
      </c>
      <c r="D192" s="70">
        <f>D193+D194</f>
        <v>83575088.799999997</v>
      </c>
      <c r="E192" s="70">
        <f>E193+E194</f>
        <v>52995638.200000003</v>
      </c>
      <c r="F192" s="70">
        <f t="shared" si="33"/>
        <v>30579450.599999994</v>
      </c>
    </row>
    <row r="193" spans="1:6" ht="13.15" customHeight="1" x14ac:dyDescent="0.2">
      <c r="A193" s="69" t="s">
        <v>130</v>
      </c>
      <c r="B193" s="164" t="s">
        <v>102</v>
      </c>
      <c r="C193" s="166" t="s">
        <v>256</v>
      </c>
      <c r="D193" s="70">
        <f>D210+D220+D225</f>
        <v>57179344.159999996</v>
      </c>
      <c r="E193" s="70">
        <f>E210+E220+E225</f>
        <v>35081077.780000001</v>
      </c>
      <c r="F193" s="70">
        <f>F210+F220+F225</f>
        <v>22098266.379999999</v>
      </c>
    </row>
    <row r="194" spans="1:6" ht="15.6" customHeight="1" x14ac:dyDescent="0.2">
      <c r="A194" s="69" t="s">
        <v>590</v>
      </c>
      <c r="B194" s="164" t="s">
        <v>102</v>
      </c>
      <c r="C194" s="166" t="s">
        <v>588</v>
      </c>
      <c r="D194" s="70">
        <f>D221+D226</f>
        <v>26395744.640000001</v>
      </c>
      <c r="E194" s="70">
        <f>E221+E226</f>
        <v>17914560.419999998</v>
      </c>
      <c r="F194" s="70">
        <f>F221+F226</f>
        <v>8481184.2199999988</v>
      </c>
    </row>
    <row r="195" spans="1:6" ht="21.75" customHeight="1" x14ac:dyDescent="0.2">
      <c r="A195" s="69" t="s">
        <v>366</v>
      </c>
      <c r="B195" s="164" t="s">
        <v>102</v>
      </c>
      <c r="C195" s="166" t="s">
        <v>756</v>
      </c>
      <c r="D195" s="70">
        <f>D227</f>
        <v>230000</v>
      </c>
      <c r="E195" s="70">
        <f>E227</f>
        <v>110000</v>
      </c>
      <c r="F195" s="70">
        <f>D195-E195</f>
        <v>120000</v>
      </c>
    </row>
    <row r="196" spans="1:6" ht="15.6" customHeight="1" x14ac:dyDescent="0.2">
      <c r="A196" s="69" t="s">
        <v>676</v>
      </c>
      <c r="B196" s="164" t="s">
        <v>102</v>
      </c>
      <c r="C196" s="166" t="s">
        <v>757</v>
      </c>
      <c r="D196" s="70">
        <f>D228</f>
        <v>230000</v>
      </c>
      <c r="E196" s="70">
        <f>E228</f>
        <v>110000</v>
      </c>
      <c r="F196" s="70">
        <f>D196-E196</f>
        <v>120000</v>
      </c>
    </row>
    <row r="197" spans="1:6" ht="34.5" customHeight="1" x14ac:dyDescent="0.2">
      <c r="A197" s="187" t="s">
        <v>962</v>
      </c>
      <c r="B197" s="180" t="s">
        <v>102</v>
      </c>
      <c r="C197" s="181" t="s">
        <v>959</v>
      </c>
      <c r="D197" s="70">
        <f>D198</f>
        <v>655364</v>
      </c>
      <c r="E197" s="70">
        <f>E198</f>
        <v>329146</v>
      </c>
      <c r="F197" s="70">
        <f>D197-E197</f>
        <v>326218</v>
      </c>
    </row>
    <row r="198" spans="1:6" ht="15.6" customHeight="1" x14ac:dyDescent="0.2">
      <c r="A198" s="188" t="s">
        <v>963</v>
      </c>
      <c r="B198" s="180" t="s">
        <v>102</v>
      </c>
      <c r="C198" s="181" t="s">
        <v>960</v>
      </c>
      <c r="D198" s="70">
        <f>D199</f>
        <v>655364</v>
      </c>
      <c r="E198" s="70">
        <f>E199</f>
        <v>329146</v>
      </c>
      <c r="F198" s="70">
        <f>D198-E198</f>
        <v>326218</v>
      </c>
    </row>
    <row r="199" spans="1:6" ht="49.5" customHeight="1" x14ac:dyDescent="0.2">
      <c r="A199" s="184" t="s">
        <v>964</v>
      </c>
      <c r="B199" s="180" t="s">
        <v>102</v>
      </c>
      <c r="C199" s="181" t="s">
        <v>961</v>
      </c>
      <c r="D199" s="70">
        <f>D213</f>
        <v>655364</v>
      </c>
      <c r="E199" s="70">
        <f>E213</f>
        <v>329146</v>
      </c>
      <c r="F199" s="70">
        <f>D199-E199</f>
        <v>326218</v>
      </c>
    </row>
    <row r="200" spans="1:6" ht="34.9" customHeight="1" x14ac:dyDescent="0.2">
      <c r="A200" s="69" t="s">
        <v>220</v>
      </c>
      <c r="B200" s="164" t="s">
        <v>102</v>
      </c>
      <c r="C200" s="166" t="s">
        <v>257</v>
      </c>
      <c r="D200" s="70">
        <f>D201</f>
        <v>39246122.759999998</v>
      </c>
      <c r="E200" s="70">
        <f>E201</f>
        <v>27908765.940000001</v>
      </c>
      <c r="F200" s="70">
        <f t="shared" si="33"/>
        <v>11337356.819999997</v>
      </c>
    </row>
    <row r="201" spans="1:6" ht="13.9" customHeight="1" x14ac:dyDescent="0.2">
      <c r="A201" s="69" t="s">
        <v>221</v>
      </c>
      <c r="B201" s="164" t="s">
        <v>102</v>
      </c>
      <c r="C201" s="166" t="s">
        <v>258</v>
      </c>
      <c r="D201" s="70">
        <f>D202+D203</f>
        <v>39246122.759999998</v>
      </c>
      <c r="E201" s="70">
        <f>E202+E203</f>
        <v>27908765.940000001</v>
      </c>
      <c r="F201" s="70">
        <f t="shared" si="33"/>
        <v>11337356.819999997</v>
      </c>
    </row>
    <row r="202" spans="1:6" ht="58.9" customHeight="1" x14ac:dyDescent="0.2">
      <c r="A202" s="69" t="s">
        <v>259</v>
      </c>
      <c r="B202" s="164" t="s">
        <v>102</v>
      </c>
      <c r="C202" s="166" t="s">
        <v>260</v>
      </c>
      <c r="D202" s="70">
        <f>D235</f>
        <v>38076361.75</v>
      </c>
      <c r="E202" s="70">
        <f>E235</f>
        <v>27223913.23</v>
      </c>
      <c r="F202" s="70">
        <f t="shared" si="33"/>
        <v>10852448.52</v>
      </c>
    </row>
    <row r="203" spans="1:6" ht="23.45" customHeight="1" x14ac:dyDescent="0.2">
      <c r="A203" s="69" t="s">
        <v>222</v>
      </c>
      <c r="B203" s="164" t="s">
        <v>102</v>
      </c>
      <c r="C203" s="166" t="s">
        <v>261</v>
      </c>
      <c r="D203" s="70">
        <f>D236</f>
        <v>1169761.01</v>
      </c>
      <c r="E203" s="70">
        <f>E236</f>
        <v>684852.71</v>
      </c>
      <c r="F203" s="70">
        <f t="shared" si="33"/>
        <v>484908.30000000005</v>
      </c>
    </row>
    <row r="204" spans="1:6" x14ac:dyDescent="0.2">
      <c r="A204" s="69" t="s">
        <v>132</v>
      </c>
      <c r="B204" s="164" t="s">
        <v>102</v>
      </c>
      <c r="C204" s="166" t="s">
        <v>686</v>
      </c>
      <c r="D204" s="70">
        <f>D205</f>
        <v>195281.05</v>
      </c>
      <c r="E204" s="70">
        <f>E205</f>
        <v>160824.72</v>
      </c>
      <c r="F204" s="70">
        <f>D204-E204</f>
        <v>34456.329999999987</v>
      </c>
    </row>
    <row r="205" spans="1:6" x14ac:dyDescent="0.2">
      <c r="A205" s="69" t="s">
        <v>138</v>
      </c>
      <c r="B205" s="164" t="s">
        <v>102</v>
      </c>
      <c r="C205" s="166" t="s">
        <v>687</v>
      </c>
      <c r="D205" s="70">
        <f>D206</f>
        <v>195281.05</v>
      </c>
      <c r="E205" s="70">
        <f>E206</f>
        <v>160824.72</v>
      </c>
      <c r="F205" s="70">
        <f>D205-E205</f>
        <v>34456.329999999987</v>
      </c>
    </row>
    <row r="206" spans="1:6" x14ac:dyDescent="0.2">
      <c r="A206" s="69" t="s">
        <v>144</v>
      </c>
      <c r="B206" s="164" t="s">
        <v>102</v>
      </c>
      <c r="C206" s="166" t="s">
        <v>688</v>
      </c>
      <c r="D206" s="70">
        <f>D216+D231</f>
        <v>195281.05</v>
      </c>
      <c r="E206" s="70">
        <f>E216+E231</f>
        <v>160824.72</v>
      </c>
      <c r="F206" s="70">
        <f>D206-E206</f>
        <v>34456.329999999987</v>
      </c>
    </row>
    <row r="207" spans="1:6" ht="16.149999999999999" customHeight="1" x14ac:dyDescent="0.2">
      <c r="A207" s="66" t="s">
        <v>262</v>
      </c>
      <c r="B207" s="67" t="s">
        <v>102</v>
      </c>
      <c r="C207" s="68" t="s">
        <v>263</v>
      </c>
      <c r="D207" s="142">
        <f>D208+D211+D214</f>
        <v>9131386.4700000007</v>
      </c>
      <c r="E207" s="142">
        <f>E208+E211+E214</f>
        <v>5544749.6600000001</v>
      </c>
      <c r="F207" s="142">
        <f t="shared" si="33"/>
        <v>3586636.8100000005</v>
      </c>
    </row>
    <row r="208" spans="1:6" ht="25.15" customHeight="1" x14ac:dyDescent="0.2">
      <c r="A208" s="69" t="s">
        <v>124</v>
      </c>
      <c r="B208" s="164" t="s">
        <v>102</v>
      </c>
      <c r="C208" s="166" t="s">
        <v>264</v>
      </c>
      <c r="D208" s="70">
        <f t="shared" ref="D208:E209" si="34">D209</f>
        <v>8364490.5300000003</v>
      </c>
      <c r="E208" s="70">
        <f t="shared" si="34"/>
        <v>5104071.72</v>
      </c>
      <c r="F208" s="70">
        <f>D208-E208</f>
        <v>3260418.8100000005</v>
      </c>
    </row>
    <row r="209" spans="1:6" ht="35.450000000000003" customHeight="1" x14ac:dyDescent="0.2">
      <c r="A209" s="69" t="s">
        <v>126</v>
      </c>
      <c r="B209" s="164" t="s">
        <v>102</v>
      </c>
      <c r="C209" s="166" t="s">
        <v>265</v>
      </c>
      <c r="D209" s="70">
        <f t="shared" si="34"/>
        <v>8364490.5300000003</v>
      </c>
      <c r="E209" s="70">
        <f>E210</f>
        <v>5104071.72</v>
      </c>
      <c r="F209" s="70">
        <f t="shared" si="33"/>
        <v>3260418.8100000005</v>
      </c>
    </row>
    <row r="210" spans="1:6" ht="17.45" customHeight="1" x14ac:dyDescent="0.2">
      <c r="A210" s="69" t="s">
        <v>130</v>
      </c>
      <c r="B210" s="164" t="s">
        <v>102</v>
      </c>
      <c r="C210" s="166" t="s">
        <v>266</v>
      </c>
      <c r="D210" s="70">
        <v>8364490.5300000003</v>
      </c>
      <c r="E210" s="70">
        <v>5104071.72</v>
      </c>
      <c r="F210" s="70">
        <f t="shared" si="33"/>
        <v>3260418.8100000005</v>
      </c>
    </row>
    <row r="211" spans="1:6" ht="34.5" customHeight="1" x14ac:dyDescent="0.2">
      <c r="A211" s="186" t="s">
        <v>962</v>
      </c>
      <c r="B211" s="180" t="s">
        <v>102</v>
      </c>
      <c r="C211" s="181" t="s">
        <v>956</v>
      </c>
      <c r="D211" s="70">
        <f>D212</f>
        <v>655364</v>
      </c>
      <c r="E211" s="70">
        <f>E212</f>
        <v>329146</v>
      </c>
      <c r="F211" s="70">
        <f t="shared" ref="F211:F216" si="35">D211-E211</f>
        <v>326218</v>
      </c>
    </row>
    <row r="212" spans="1:6" ht="17.45" customHeight="1" x14ac:dyDescent="0.2">
      <c r="A212" s="185" t="s">
        <v>963</v>
      </c>
      <c r="B212" s="180" t="s">
        <v>102</v>
      </c>
      <c r="C212" s="181" t="s">
        <v>957</v>
      </c>
      <c r="D212" s="70">
        <f>D213</f>
        <v>655364</v>
      </c>
      <c r="E212" s="70">
        <f>E213</f>
        <v>329146</v>
      </c>
      <c r="F212" s="70">
        <f t="shared" si="35"/>
        <v>326218</v>
      </c>
    </row>
    <row r="213" spans="1:6" ht="45" customHeight="1" x14ac:dyDescent="0.2">
      <c r="A213" s="184" t="s">
        <v>964</v>
      </c>
      <c r="B213" s="180" t="s">
        <v>102</v>
      </c>
      <c r="C213" s="181" t="s">
        <v>958</v>
      </c>
      <c r="D213" s="70">
        <v>655364</v>
      </c>
      <c r="E213" s="70">
        <v>329146</v>
      </c>
      <c r="F213" s="70">
        <f t="shared" si="35"/>
        <v>326218</v>
      </c>
    </row>
    <row r="214" spans="1:6" x14ac:dyDescent="0.2">
      <c r="A214" s="69" t="s">
        <v>132</v>
      </c>
      <c r="B214" s="164" t="s">
        <v>102</v>
      </c>
      <c r="C214" s="166" t="s">
        <v>672</v>
      </c>
      <c r="D214" s="70">
        <f>D215</f>
        <v>111531.94</v>
      </c>
      <c r="E214" s="70">
        <f>E215</f>
        <v>111531.94</v>
      </c>
      <c r="F214" s="70">
        <f t="shared" si="35"/>
        <v>0</v>
      </c>
    </row>
    <row r="215" spans="1:6" x14ac:dyDescent="0.2">
      <c r="A215" s="69" t="s">
        <v>138</v>
      </c>
      <c r="B215" s="164" t="s">
        <v>102</v>
      </c>
      <c r="C215" s="166" t="s">
        <v>674</v>
      </c>
      <c r="D215" s="70">
        <f>D216</f>
        <v>111531.94</v>
      </c>
      <c r="E215" s="70">
        <f>E216</f>
        <v>111531.94</v>
      </c>
      <c r="F215" s="70">
        <f t="shared" si="35"/>
        <v>0</v>
      </c>
    </row>
    <row r="216" spans="1:6" x14ac:dyDescent="0.2">
      <c r="A216" s="69" t="s">
        <v>144</v>
      </c>
      <c r="B216" s="164" t="s">
        <v>102</v>
      </c>
      <c r="C216" s="166" t="s">
        <v>673</v>
      </c>
      <c r="D216" s="70">
        <v>111531.94</v>
      </c>
      <c r="E216" s="70">
        <v>111531.94</v>
      </c>
      <c r="F216" s="70">
        <f t="shared" si="35"/>
        <v>0</v>
      </c>
    </row>
    <row r="217" spans="1:6" ht="16.149999999999999" customHeight="1" x14ac:dyDescent="0.2">
      <c r="A217" s="66" t="s">
        <v>267</v>
      </c>
      <c r="B217" s="67" t="s">
        <v>102</v>
      </c>
      <c r="C217" s="68" t="s">
        <v>268</v>
      </c>
      <c r="D217" s="142">
        <f>D218</f>
        <v>28616872.640000001</v>
      </c>
      <c r="E217" s="142">
        <f>E218</f>
        <v>20176137.969999999</v>
      </c>
      <c r="F217" s="142">
        <f t="shared" si="33"/>
        <v>8440734.6700000018</v>
      </c>
    </row>
    <row r="218" spans="1:6" ht="24" customHeight="1" x14ac:dyDescent="0.2">
      <c r="A218" s="69" t="s">
        <v>124</v>
      </c>
      <c r="B218" s="164" t="s">
        <v>102</v>
      </c>
      <c r="C218" s="166" t="s">
        <v>269</v>
      </c>
      <c r="D218" s="70">
        <f>D219</f>
        <v>28616872.640000001</v>
      </c>
      <c r="E218" s="70">
        <f>E219</f>
        <v>20176137.969999999</v>
      </c>
      <c r="F218" s="70">
        <f t="shared" si="33"/>
        <v>8440734.6700000018</v>
      </c>
    </row>
    <row r="219" spans="1:6" ht="33" customHeight="1" x14ac:dyDescent="0.2">
      <c r="A219" s="69" t="s">
        <v>126</v>
      </c>
      <c r="B219" s="164" t="s">
        <v>102</v>
      </c>
      <c r="C219" s="166" t="s">
        <v>270</v>
      </c>
      <c r="D219" s="70">
        <f>D220+D221</f>
        <v>28616872.640000001</v>
      </c>
      <c r="E219" s="70">
        <f>E220+E221</f>
        <v>20176137.969999999</v>
      </c>
      <c r="F219" s="70">
        <f t="shared" si="33"/>
        <v>8440734.6700000018</v>
      </c>
    </row>
    <row r="220" spans="1:6" ht="16.899999999999999" customHeight="1" x14ac:dyDescent="0.2">
      <c r="A220" s="69" t="s">
        <v>130</v>
      </c>
      <c r="B220" s="164" t="s">
        <v>102</v>
      </c>
      <c r="C220" s="166" t="s">
        <v>271</v>
      </c>
      <c r="D220" s="70">
        <v>5315379.74</v>
      </c>
      <c r="E220" s="70">
        <v>3763198.96</v>
      </c>
      <c r="F220" s="70">
        <f t="shared" si="33"/>
        <v>1552180.7800000003</v>
      </c>
    </row>
    <row r="221" spans="1:6" ht="15.6" customHeight="1" x14ac:dyDescent="0.2">
      <c r="A221" s="69" t="s">
        <v>590</v>
      </c>
      <c r="B221" s="164" t="s">
        <v>102</v>
      </c>
      <c r="C221" s="166" t="s">
        <v>577</v>
      </c>
      <c r="D221" s="168">
        <v>23301492.899999999</v>
      </c>
      <c r="E221" s="168">
        <v>16412939.01</v>
      </c>
      <c r="F221" s="70">
        <f>D221-E221</f>
        <v>6888553.8899999987</v>
      </c>
    </row>
    <row r="222" spans="1:6" ht="15.6" customHeight="1" x14ac:dyDescent="0.2">
      <c r="A222" s="66" t="s">
        <v>272</v>
      </c>
      <c r="B222" s="67" t="s">
        <v>102</v>
      </c>
      <c r="C222" s="68" t="s">
        <v>273</v>
      </c>
      <c r="D222" s="142">
        <f>D223+D227+D229</f>
        <v>46907474.740000002</v>
      </c>
      <c r="E222" s="142">
        <f>E223+E227+E229</f>
        <v>27874721.290000003</v>
      </c>
      <c r="F222" s="142">
        <f t="shared" si="33"/>
        <v>19032753.449999999</v>
      </c>
    </row>
    <row r="223" spans="1:6" ht="25.15" customHeight="1" x14ac:dyDescent="0.2">
      <c r="A223" s="69" t="s">
        <v>124</v>
      </c>
      <c r="B223" s="164" t="s">
        <v>102</v>
      </c>
      <c r="C223" s="166" t="s">
        <v>274</v>
      </c>
      <c r="D223" s="70">
        <f>D224</f>
        <v>46593725.630000003</v>
      </c>
      <c r="E223" s="70">
        <f>E224</f>
        <v>27715428.510000002</v>
      </c>
      <c r="F223" s="70">
        <f t="shared" si="33"/>
        <v>18878297.120000001</v>
      </c>
    </row>
    <row r="224" spans="1:6" ht="34.15" customHeight="1" x14ac:dyDescent="0.2">
      <c r="A224" s="69" t="s">
        <v>126</v>
      </c>
      <c r="B224" s="164" t="s">
        <v>102</v>
      </c>
      <c r="C224" s="166" t="s">
        <v>275</v>
      </c>
      <c r="D224" s="70">
        <f>D225+D226</f>
        <v>46593725.630000003</v>
      </c>
      <c r="E224" s="70">
        <f>E225+E226</f>
        <v>27715428.510000002</v>
      </c>
      <c r="F224" s="70">
        <f t="shared" si="33"/>
        <v>18878297.120000001</v>
      </c>
    </row>
    <row r="225" spans="1:7" ht="17.45" customHeight="1" x14ac:dyDescent="0.2">
      <c r="A225" s="69" t="s">
        <v>130</v>
      </c>
      <c r="B225" s="164" t="s">
        <v>102</v>
      </c>
      <c r="C225" s="166" t="s">
        <v>276</v>
      </c>
      <c r="D225" s="168">
        <v>43499473.890000001</v>
      </c>
      <c r="E225" s="168">
        <v>26213807.100000001</v>
      </c>
      <c r="F225" s="70">
        <f t="shared" si="33"/>
        <v>17285666.789999999</v>
      </c>
    </row>
    <row r="226" spans="1:7" ht="18" customHeight="1" x14ac:dyDescent="0.2">
      <c r="A226" s="69" t="s">
        <v>590</v>
      </c>
      <c r="B226" s="164" t="s">
        <v>102</v>
      </c>
      <c r="C226" s="166" t="s">
        <v>576</v>
      </c>
      <c r="D226" s="70">
        <v>3094251.74</v>
      </c>
      <c r="E226" s="70">
        <v>1501621.41</v>
      </c>
      <c r="F226" s="70">
        <f t="shared" si="33"/>
        <v>1592630.3300000003</v>
      </c>
    </row>
    <row r="227" spans="1:7" ht="22.5" customHeight="1" x14ac:dyDescent="0.2">
      <c r="A227" s="69" t="s">
        <v>366</v>
      </c>
      <c r="B227" s="164" t="s">
        <v>102</v>
      </c>
      <c r="C227" s="166" t="s">
        <v>754</v>
      </c>
      <c r="D227" s="70">
        <f>D228</f>
        <v>230000</v>
      </c>
      <c r="E227" s="70">
        <f>E228</f>
        <v>110000</v>
      </c>
      <c r="F227" s="70">
        <f>D227-E227</f>
        <v>120000</v>
      </c>
    </row>
    <row r="228" spans="1:7" ht="18" customHeight="1" x14ac:dyDescent="0.2">
      <c r="A228" s="69" t="s">
        <v>676</v>
      </c>
      <c r="B228" s="164" t="s">
        <v>102</v>
      </c>
      <c r="C228" s="166" t="s">
        <v>755</v>
      </c>
      <c r="D228" s="70">
        <v>230000</v>
      </c>
      <c r="E228" s="70">
        <v>110000</v>
      </c>
      <c r="F228" s="70">
        <f>D228-E228</f>
        <v>120000</v>
      </c>
    </row>
    <row r="229" spans="1:7" ht="18" customHeight="1" x14ac:dyDescent="0.2">
      <c r="A229" s="69" t="s">
        <v>132</v>
      </c>
      <c r="B229" s="180" t="s">
        <v>102</v>
      </c>
      <c r="C229" s="181" t="s">
        <v>965</v>
      </c>
      <c r="D229" s="70">
        <f>D230</f>
        <v>83749.11</v>
      </c>
      <c r="E229" s="70">
        <f>E230</f>
        <v>49292.78</v>
      </c>
      <c r="F229" s="70">
        <f>D229-E229</f>
        <v>34456.33</v>
      </c>
    </row>
    <row r="230" spans="1:7" ht="18" customHeight="1" x14ac:dyDescent="0.2">
      <c r="A230" s="69" t="s">
        <v>138</v>
      </c>
      <c r="B230" s="180" t="s">
        <v>102</v>
      </c>
      <c r="C230" s="181" t="s">
        <v>966</v>
      </c>
      <c r="D230" s="70">
        <f>D231</f>
        <v>83749.11</v>
      </c>
      <c r="E230" s="70">
        <f>E231</f>
        <v>49292.78</v>
      </c>
      <c r="F230" s="70">
        <f>D230-E230</f>
        <v>34456.33</v>
      </c>
    </row>
    <row r="231" spans="1:7" ht="18" customHeight="1" x14ac:dyDescent="0.2">
      <c r="A231" s="69" t="s">
        <v>144</v>
      </c>
      <c r="B231" s="180" t="s">
        <v>102</v>
      </c>
      <c r="C231" s="181" t="s">
        <v>967</v>
      </c>
      <c r="D231" s="70">
        <v>83749.11</v>
      </c>
      <c r="E231" s="70">
        <v>49292.78</v>
      </c>
      <c r="F231" s="70">
        <f>D231-E231</f>
        <v>34456.33</v>
      </c>
    </row>
    <row r="232" spans="1:7" ht="27.6" customHeight="1" x14ac:dyDescent="0.2">
      <c r="A232" s="66" t="s">
        <v>277</v>
      </c>
      <c r="B232" s="67" t="s">
        <v>102</v>
      </c>
      <c r="C232" s="68" t="s">
        <v>278</v>
      </c>
      <c r="D232" s="142">
        <f>D233</f>
        <v>39246122.759999998</v>
      </c>
      <c r="E232" s="142">
        <f>E233</f>
        <v>27908765.940000001</v>
      </c>
      <c r="F232" s="142">
        <f t="shared" si="33"/>
        <v>11337356.819999997</v>
      </c>
    </row>
    <row r="233" spans="1:7" ht="37.5" customHeight="1" x14ac:dyDescent="0.2">
      <c r="A233" s="69" t="s">
        <v>220</v>
      </c>
      <c r="B233" s="164" t="s">
        <v>102</v>
      </c>
      <c r="C233" s="166" t="s">
        <v>279</v>
      </c>
      <c r="D233" s="70">
        <f>D234</f>
        <v>39246122.759999998</v>
      </c>
      <c r="E233" s="70">
        <f>E234</f>
        <v>27908765.940000001</v>
      </c>
      <c r="F233" s="70">
        <f t="shared" si="33"/>
        <v>11337356.819999997</v>
      </c>
    </row>
    <row r="234" spans="1:7" ht="18" customHeight="1" x14ac:dyDescent="0.2">
      <c r="A234" s="69" t="s">
        <v>221</v>
      </c>
      <c r="B234" s="164" t="s">
        <v>102</v>
      </c>
      <c r="C234" s="166" t="s">
        <v>280</v>
      </c>
      <c r="D234" s="70">
        <f>D235+D236</f>
        <v>39246122.759999998</v>
      </c>
      <c r="E234" s="70">
        <f>E235+E236</f>
        <v>27908765.940000001</v>
      </c>
      <c r="F234" s="70">
        <f t="shared" si="33"/>
        <v>11337356.819999997</v>
      </c>
    </row>
    <row r="235" spans="1:7" ht="58.15" customHeight="1" x14ac:dyDescent="0.2">
      <c r="A235" s="69" t="s">
        <v>259</v>
      </c>
      <c r="B235" s="164" t="s">
        <v>102</v>
      </c>
      <c r="C235" s="166" t="s">
        <v>281</v>
      </c>
      <c r="D235" s="168">
        <v>38076361.75</v>
      </c>
      <c r="E235" s="168">
        <v>27223913.23</v>
      </c>
      <c r="F235" s="70">
        <f t="shared" si="33"/>
        <v>10852448.52</v>
      </c>
    </row>
    <row r="236" spans="1:7" ht="24.6" customHeight="1" x14ac:dyDescent="0.2">
      <c r="A236" s="69" t="s">
        <v>222</v>
      </c>
      <c r="B236" s="164" t="s">
        <v>102</v>
      </c>
      <c r="C236" s="166" t="s">
        <v>282</v>
      </c>
      <c r="D236" s="168">
        <v>1169761.01</v>
      </c>
      <c r="E236" s="168">
        <v>684852.71</v>
      </c>
      <c r="F236" s="70">
        <f t="shared" si="33"/>
        <v>484908.30000000005</v>
      </c>
    </row>
    <row r="237" spans="1:7" x14ac:dyDescent="0.2">
      <c r="A237" s="66" t="s">
        <v>283</v>
      </c>
      <c r="B237" s="67" t="s">
        <v>102</v>
      </c>
      <c r="C237" s="68" t="s">
        <v>284</v>
      </c>
      <c r="D237" s="142">
        <f>D238+D243+D247+D253</f>
        <v>380236506.06</v>
      </c>
      <c r="E237" s="142">
        <f>E238+E243+E247+E253</f>
        <v>303892916.25</v>
      </c>
      <c r="F237" s="142">
        <f t="shared" si="33"/>
        <v>76343589.810000002</v>
      </c>
      <c r="G237" s="71"/>
    </row>
    <row r="238" spans="1:7" ht="57" customHeight="1" x14ac:dyDescent="0.2">
      <c r="A238" s="69" t="s">
        <v>106</v>
      </c>
      <c r="B238" s="164" t="s">
        <v>102</v>
      </c>
      <c r="C238" s="166" t="s">
        <v>285</v>
      </c>
      <c r="D238" s="70">
        <f>D239</f>
        <v>7800652.8600000003</v>
      </c>
      <c r="E238" s="70">
        <f>E239</f>
        <v>6462439.9100000001</v>
      </c>
      <c r="F238" s="70">
        <f t="shared" si="33"/>
        <v>1338212.9500000002</v>
      </c>
    </row>
    <row r="239" spans="1:7" ht="24.6" customHeight="1" x14ac:dyDescent="0.2">
      <c r="A239" s="69" t="s">
        <v>116</v>
      </c>
      <c r="B239" s="164" t="s">
        <v>102</v>
      </c>
      <c r="C239" s="166" t="s">
        <v>286</v>
      </c>
      <c r="D239" s="70">
        <f>D240+D241+D242</f>
        <v>7800652.8600000003</v>
      </c>
      <c r="E239" s="70">
        <f>E240+E241+E242</f>
        <v>6462439.9100000001</v>
      </c>
      <c r="F239" s="70">
        <f t="shared" si="33"/>
        <v>1338212.9500000002</v>
      </c>
    </row>
    <row r="240" spans="1:7" ht="26.45" customHeight="1" x14ac:dyDescent="0.2">
      <c r="A240" s="69" t="s">
        <v>118</v>
      </c>
      <c r="B240" s="164" t="s">
        <v>102</v>
      </c>
      <c r="C240" s="166" t="s">
        <v>287</v>
      </c>
      <c r="D240" s="70">
        <f>D281</f>
        <v>5975524.4500000002</v>
      </c>
      <c r="E240" s="70">
        <f t="shared" ref="E240:E242" si="36">E281</f>
        <v>4924082.13</v>
      </c>
      <c r="F240" s="70">
        <f t="shared" si="33"/>
        <v>1051442.3200000003</v>
      </c>
    </row>
    <row r="241" spans="1:6" ht="35.450000000000003" customHeight="1" x14ac:dyDescent="0.2">
      <c r="A241" s="69" t="s">
        <v>120</v>
      </c>
      <c r="B241" s="164" t="s">
        <v>102</v>
      </c>
      <c r="C241" s="166" t="s">
        <v>288</v>
      </c>
      <c r="D241" s="70">
        <f>D282+D274</f>
        <v>155719</v>
      </c>
      <c r="E241" s="70">
        <f>E282+E274</f>
        <v>128019</v>
      </c>
      <c r="F241" s="70">
        <f t="shared" si="33"/>
        <v>27700</v>
      </c>
    </row>
    <row r="242" spans="1:6" ht="49.5" customHeight="1" x14ac:dyDescent="0.2">
      <c r="A242" s="69" t="s">
        <v>122</v>
      </c>
      <c r="B242" s="164" t="s">
        <v>102</v>
      </c>
      <c r="C242" s="166" t="s">
        <v>289</v>
      </c>
      <c r="D242" s="70">
        <f>D283</f>
        <v>1669409.41</v>
      </c>
      <c r="E242" s="70">
        <f t="shared" si="36"/>
        <v>1410338.78</v>
      </c>
      <c r="F242" s="70">
        <f t="shared" si="33"/>
        <v>259070.62999999989</v>
      </c>
    </row>
    <row r="243" spans="1:6" ht="24.6" customHeight="1" x14ac:dyDescent="0.2">
      <c r="A243" s="69" t="s">
        <v>124</v>
      </c>
      <c r="B243" s="164" t="s">
        <v>102</v>
      </c>
      <c r="C243" s="166" t="s">
        <v>290</v>
      </c>
      <c r="D243" s="70">
        <f>D244</f>
        <v>146745.97999999998</v>
      </c>
      <c r="E243" s="70">
        <f>E244</f>
        <v>93826.58</v>
      </c>
      <c r="F243" s="70">
        <f t="shared" si="33"/>
        <v>52919.39999999998</v>
      </c>
    </row>
    <row r="244" spans="1:6" ht="33" customHeight="1" x14ac:dyDescent="0.2">
      <c r="A244" s="69" t="s">
        <v>126</v>
      </c>
      <c r="B244" s="164" t="s">
        <v>102</v>
      </c>
      <c r="C244" s="166" t="s">
        <v>291</v>
      </c>
      <c r="D244" s="70">
        <f>D245+D246</f>
        <v>146745.97999999998</v>
      </c>
      <c r="E244" s="70">
        <f>E245+E246</f>
        <v>93826.58</v>
      </c>
      <c r="F244" s="70">
        <f>D244-E244</f>
        <v>52919.39999999998</v>
      </c>
    </row>
    <row r="245" spans="1:6" ht="26.25" customHeight="1" x14ac:dyDescent="0.2">
      <c r="A245" s="69" t="s">
        <v>128</v>
      </c>
      <c r="B245" s="164" t="s">
        <v>102</v>
      </c>
      <c r="C245" s="166" t="s">
        <v>292</v>
      </c>
      <c r="D245" s="70">
        <f>D286</f>
        <v>76960</v>
      </c>
      <c r="E245" s="70">
        <f>E286</f>
        <v>54090.98</v>
      </c>
      <c r="F245" s="70">
        <f t="shared" si="33"/>
        <v>22869.019999999997</v>
      </c>
    </row>
    <row r="246" spans="1:6" ht="17.45" customHeight="1" x14ac:dyDescent="0.2">
      <c r="A246" s="69" t="s">
        <v>130</v>
      </c>
      <c r="B246" s="164" t="s">
        <v>102</v>
      </c>
      <c r="C246" s="166" t="s">
        <v>293</v>
      </c>
      <c r="D246" s="70">
        <f>+D287</f>
        <v>69785.98</v>
      </c>
      <c r="E246" s="70">
        <f>+E287</f>
        <v>39735.599999999999</v>
      </c>
      <c r="F246" s="70">
        <f t="shared" si="33"/>
        <v>30050.379999999997</v>
      </c>
    </row>
    <row r="247" spans="1:6" ht="35.25" customHeight="1" x14ac:dyDescent="0.2">
      <c r="A247" s="69" t="s">
        <v>220</v>
      </c>
      <c r="B247" s="164" t="s">
        <v>102</v>
      </c>
      <c r="C247" s="166" t="s">
        <v>294</v>
      </c>
      <c r="D247" s="70">
        <f>D248+D251</f>
        <v>372288607.22000003</v>
      </c>
      <c r="E247" s="70">
        <f>E248+E251</f>
        <v>297336194.56999999</v>
      </c>
      <c r="F247" s="70">
        <f t="shared" si="33"/>
        <v>74952412.650000036</v>
      </c>
    </row>
    <row r="248" spans="1:6" ht="15" customHeight="1" x14ac:dyDescent="0.2">
      <c r="A248" s="69" t="s">
        <v>221</v>
      </c>
      <c r="B248" s="164" t="s">
        <v>102</v>
      </c>
      <c r="C248" s="166" t="s">
        <v>295</v>
      </c>
      <c r="D248" s="70">
        <f>D249+D250</f>
        <v>371710315.80000001</v>
      </c>
      <c r="E248" s="70">
        <f>E249+E250</f>
        <v>297187663.56</v>
      </c>
      <c r="F248" s="70">
        <f t="shared" si="33"/>
        <v>74522652.24000001</v>
      </c>
    </row>
    <row r="249" spans="1:6" ht="57.75" customHeight="1" x14ac:dyDescent="0.2">
      <c r="A249" s="69" t="s">
        <v>259</v>
      </c>
      <c r="B249" s="164" t="s">
        <v>102</v>
      </c>
      <c r="C249" s="166" t="s">
        <v>296</v>
      </c>
      <c r="D249" s="70">
        <f>D259+D264+D269</f>
        <v>342699115.30000001</v>
      </c>
      <c r="E249" s="70">
        <f>E259+E264+E269</f>
        <v>274388565.31</v>
      </c>
      <c r="F249" s="70">
        <f t="shared" si="33"/>
        <v>68310549.99000001</v>
      </c>
    </row>
    <row r="250" spans="1:6" ht="24" customHeight="1" x14ac:dyDescent="0.2">
      <c r="A250" s="69" t="s">
        <v>222</v>
      </c>
      <c r="B250" s="164" t="s">
        <v>102</v>
      </c>
      <c r="C250" s="166" t="s">
        <v>297</v>
      </c>
      <c r="D250" s="70">
        <f>D260+D265+D270+D277+D290</f>
        <v>29011200.5</v>
      </c>
      <c r="E250" s="70">
        <f>E260+E265+E270+E277+E290</f>
        <v>22799098.249999996</v>
      </c>
      <c r="F250" s="70">
        <f t="shared" si="33"/>
        <v>6212102.2500000037</v>
      </c>
    </row>
    <row r="251" spans="1:6" ht="57" customHeight="1" x14ac:dyDescent="0.2">
      <c r="A251" s="69" t="s">
        <v>655</v>
      </c>
      <c r="B251" s="164" t="s">
        <v>102</v>
      </c>
      <c r="C251" s="166" t="s">
        <v>298</v>
      </c>
      <c r="D251" s="70">
        <f>D252</f>
        <v>578291.42000000004</v>
      </c>
      <c r="E251" s="70">
        <f>E252</f>
        <v>148531.01</v>
      </c>
      <c r="F251" s="70">
        <f t="shared" si="33"/>
        <v>429760.41000000003</v>
      </c>
    </row>
    <row r="252" spans="1:6" ht="22.9" customHeight="1" x14ac:dyDescent="0.2">
      <c r="A252" s="69" t="s">
        <v>299</v>
      </c>
      <c r="B252" s="164" t="s">
        <v>102</v>
      </c>
      <c r="C252" s="166" t="s">
        <v>300</v>
      </c>
      <c r="D252" s="70">
        <f>D292</f>
        <v>578291.42000000004</v>
      </c>
      <c r="E252" s="70">
        <f>E292</f>
        <v>148531.01</v>
      </c>
      <c r="F252" s="70">
        <f t="shared" si="33"/>
        <v>429760.41000000003</v>
      </c>
    </row>
    <row r="253" spans="1:6" ht="13.15" customHeight="1" x14ac:dyDescent="0.2">
      <c r="A253" s="69" t="s">
        <v>132</v>
      </c>
      <c r="B253" s="164" t="s">
        <v>102</v>
      </c>
      <c r="C253" s="166" t="s">
        <v>301</v>
      </c>
      <c r="D253" s="70">
        <f>D254</f>
        <v>500</v>
      </c>
      <c r="E253" s="70">
        <f>E254</f>
        <v>455.19</v>
      </c>
      <c r="F253" s="70">
        <f t="shared" si="33"/>
        <v>44.81</v>
      </c>
    </row>
    <row r="254" spans="1:6" ht="13.9" customHeight="1" x14ac:dyDescent="0.2">
      <c r="A254" s="69" t="s">
        <v>138</v>
      </c>
      <c r="B254" s="164" t="s">
        <v>102</v>
      </c>
      <c r="C254" s="166" t="s">
        <v>302</v>
      </c>
      <c r="D254" s="70">
        <f>D255</f>
        <v>500</v>
      </c>
      <c r="E254" s="70">
        <f>E255</f>
        <v>455.19</v>
      </c>
      <c r="F254" s="70">
        <f t="shared" si="33"/>
        <v>44.81</v>
      </c>
    </row>
    <row r="255" spans="1:6" ht="15" customHeight="1" x14ac:dyDescent="0.2">
      <c r="A255" s="69" t="s">
        <v>144</v>
      </c>
      <c r="B255" s="164" t="s">
        <v>102</v>
      </c>
      <c r="C255" s="166" t="s">
        <v>589</v>
      </c>
      <c r="D255" s="70">
        <f>D295</f>
        <v>500</v>
      </c>
      <c r="E255" s="70">
        <f>E295</f>
        <v>455.19</v>
      </c>
      <c r="F255" s="70">
        <f>D255-E255</f>
        <v>44.81</v>
      </c>
    </row>
    <row r="256" spans="1:6" x14ac:dyDescent="0.2">
      <c r="A256" s="66" t="s">
        <v>303</v>
      </c>
      <c r="B256" s="67" t="s">
        <v>102</v>
      </c>
      <c r="C256" s="68" t="s">
        <v>304</v>
      </c>
      <c r="D256" s="142">
        <f>D257</f>
        <v>99133368.890000001</v>
      </c>
      <c r="E256" s="142">
        <f>E257</f>
        <v>81223261.700000003</v>
      </c>
      <c r="F256" s="142">
        <f>D256-E256</f>
        <v>17910107.189999998</v>
      </c>
    </row>
    <row r="257" spans="1:6" ht="37.5" customHeight="1" x14ac:dyDescent="0.2">
      <c r="A257" s="69" t="s">
        <v>220</v>
      </c>
      <c r="B257" s="164" t="s">
        <v>102</v>
      </c>
      <c r="C257" s="166" t="s">
        <v>305</v>
      </c>
      <c r="D257" s="70">
        <f>D258</f>
        <v>99133368.890000001</v>
      </c>
      <c r="E257" s="70">
        <f t="shared" ref="E257" si="37">E258</f>
        <v>81223261.700000003</v>
      </c>
      <c r="F257" s="70">
        <f t="shared" si="33"/>
        <v>17910107.189999998</v>
      </c>
    </row>
    <row r="258" spans="1:6" ht="16.149999999999999" customHeight="1" x14ac:dyDescent="0.2">
      <c r="A258" s="69" t="s">
        <v>221</v>
      </c>
      <c r="B258" s="164" t="s">
        <v>102</v>
      </c>
      <c r="C258" s="166" t="s">
        <v>306</v>
      </c>
      <c r="D258" s="70">
        <f>D259+D260</f>
        <v>99133368.890000001</v>
      </c>
      <c r="E258" s="70">
        <f t="shared" ref="E258" si="38">E259+E260</f>
        <v>81223261.700000003</v>
      </c>
      <c r="F258" s="70">
        <f t="shared" si="33"/>
        <v>17910107.189999998</v>
      </c>
    </row>
    <row r="259" spans="1:6" ht="60.75" customHeight="1" x14ac:dyDescent="0.2">
      <c r="A259" s="69" t="s">
        <v>259</v>
      </c>
      <c r="B259" s="164" t="s">
        <v>102</v>
      </c>
      <c r="C259" s="166" t="s">
        <v>307</v>
      </c>
      <c r="D259" s="169">
        <v>96617114.829999998</v>
      </c>
      <c r="E259" s="168">
        <v>78878360.299999997</v>
      </c>
      <c r="F259" s="70">
        <f t="shared" si="33"/>
        <v>17738754.530000001</v>
      </c>
    </row>
    <row r="260" spans="1:6" ht="22.15" customHeight="1" x14ac:dyDescent="0.2">
      <c r="A260" s="69" t="s">
        <v>222</v>
      </c>
      <c r="B260" s="164" t="s">
        <v>102</v>
      </c>
      <c r="C260" s="166" t="s">
        <v>308</v>
      </c>
      <c r="D260" s="168">
        <v>2516254.06</v>
      </c>
      <c r="E260" s="168">
        <v>2344901.4</v>
      </c>
      <c r="F260" s="70">
        <f t="shared" si="33"/>
        <v>171352.66000000015</v>
      </c>
    </row>
    <row r="261" spans="1:6" ht="16.149999999999999" customHeight="1" x14ac:dyDescent="0.2">
      <c r="A261" s="66" t="s">
        <v>309</v>
      </c>
      <c r="B261" s="67" t="s">
        <v>102</v>
      </c>
      <c r="C261" s="68" t="s">
        <v>310</v>
      </c>
      <c r="D261" s="142">
        <f>D262</f>
        <v>206699450.78</v>
      </c>
      <c r="E261" s="142">
        <f t="shared" ref="E261:E262" si="39">E262</f>
        <v>167487744.53999999</v>
      </c>
      <c r="F261" s="142">
        <f t="shared" si="33"/>
        <v>39211706.24000001</v>
      </c>
    </row>
    <row r="262" spans="1:6" ht="37.5" customHeight="1" x14ac:dyDescent="0.2">
      <c r="A262" s="69" t="s">
        <v>220</v>
      </c>
      <c r="B262" s="164" t="s">
        <v>102</v>
      </c>
      <c r="C262" s="166" t="s">
        <v>311</v>
      </c>
      <c r="D262" s="70">
        <f>D263</f>
        <v>206699450.78</v>
      </c>
      <c r="E262" s="70">
        <f t="shared" si="39"/>
        <v>167487744.53999999</v>
      </c>
      <c r="F262" s="70">
        <f t="shared" ref="F262:F334" si="40">D262-E262</f>
        <v>39211706.24000001</v>
      </c>
    </row>
    <row r="263" spans="1:6" ht="16.899999999999999" customHeight="1" x14ac:dyDescent="0.2">
      <c r="A263" s="69" t="s">
        <v>221</v>
      </c>
      <c r="B263" s="164" t="s">
        <v>102</v>
      </c>
      <c r="C263" s="166" t="s">
        <v>312</v>
      </c>
      <c r="D263" s="70">
        <f>D264+D265</f>
        <v>206699450.78</v>
      </c>
      <c r="E263" s="70">
        <f t="shared" ref="E263" si="41">E264+E265</f>
        <v>167487744.53999999</v>
      </c>
      <c r="F263" s="70">
        <f t="shared" si="40"/>
        <v>39211706.24000001</v>
      </c>
    </row>
    <row r="264" spans="1:6" ht="62.25" customHeight="1" x14ac:dyDescent="0.2">
      <c r="A264" s="69" t="s">
        <v>259</v>
      </c>
      <c r="B264" s="164" t="s">
        <v>102</v>
      </c>
      <c r="C264" s="166" t="s">
        <v>313</v>
      </c>
      <c r="D264" s="168">
        <v>183319395.59999999</v>
      </c>
      <c r="E264" s="168">
        <v>149540093</v>
      </c>
      <c r="F264" s="70">
        <f t="shared" si="40"/>
        <v>33779302.599999994</v>
      </c>
    </row>
    <row r="265" spans="1:6" ht="24" customHeight="1" x14ac:dyDescent="0.2">
      <c r="A265" s="69" t="s">
        <v>222</v>
      </c>
      <c r="B265" s="164" t="s">
        <v>102</v>
      </c>
      <c r="C265" s="166" t="s">
        <v>314</v>
      </c>
      <c r="D265" s="168">
        <v>23380055.18</v>
      </c>
      <c r="E265" s="168">
        <v>17947651.539999999</v>
      </c>
      <c r="F265" s="70">
        <f t="shared" si="40"/>
        <v>5432403.6400000006</v>
      </c>
    </row>
    <row r="266" spans="1:6" ht="16.149999999999999" customHeight="1" x14ac:dyDescent="0.2">
      <c r="A266" s="66" t="s">
        <v>315</v>
      </c>
      <c r="B266" s="67" t="s">
        <v>102</v>
      </c>
      <c r="C266" s="68" t="s">
        <v>316</v>
      </c>
      <c r="D266" s="142">
        <f>D267</f>
        <v>64473759.460000001</v>
      </c>
      <c r="E266" s="142">
        <f t="shared" ref="E266" si="42">E267</f>
        <v>47420590.030000001</v>
      </c>
      <c r="F266" s="142">
        <f t="shared" si="40"/>
        <v>17053169.43</v>
      </c>
    </row>
    <row r="267" spans="1:6" ht="35.450000000000003" customHeight="1" x14ac:dyDescent="0.2">
      <c r="A267" s="69" t="s">
        <v>220</v>
      </c>
      <c r="B267" s="164" t="s">
        <v>102</v>
      </c>
      <c r="C267" s="166" t="s">
        <v>317</v>
      </c>
      <c r="D267" s="70">
        <f>D268</f>
        <v>64473759.460000001</v>
      </c>
      <c r="E267" s="70">
        <f>E268</f>
        <v>47420590.030000001</v>
      </c>
      <c r="F267" s="70">
        <f t="shared" si="40"/>
        <v>17053169.43</v>
      </c>
    </row>
    <row r="268" spans="1:6" ht="15" customHeight="1" x14ac:dyDescent="0.2">
      <c r="A268" s="69" t="s">
        <v>221</v>
      </c>
      <c r="B268" s="164" t="s">
        <v>102</v>
      </c>
      <c r="C268" s="166" t="s">
        <v>318</v>
      </c>
      <c r="D268" s="70">
        <f>D269+D270</f>
        <v>64473759.460000001</v>
      </c>
      <c r="E268" s="70">
        <f>E269+E270</f>
        <v>47420590.030000001</v>
      </c>
      <c r="F268" s="70">
        <f t="shared" si="40"/>
        <v>17053169.43</v>
      </c>
    </row>
    <row r="269" spans="1:6" ht="61.5" customHeight="1" x14ac:dyDescent="0.2">
      <c r="A269" s="109" t="s">
        <v>259</v>
      </c>
      <c r="B269" s="164" t="s">
        <v>102</v>
      </c>
      <c r="C269" s="166" t="s">
        <v>319</v>
      </c>
      <c r="D269" s="168">
        <v>62762604.869999997</v>
      </c>
      <c r="E269" s="168">
        <v>45970112.009999998</v>
      </c>
      <c r="F269" s="70">
        <f t="shared" si="40"/>
        <v>16792492.859999999</v>
      </c>
    </row>
    <row r="270" spans="1:6" ht="22.15" customHeight="1" x14ac:dyDescent="0.2">
      <c r="A270" s="109" t="s">
        <v>222</v>
      </c>
      <c r="B270" s="164" t="s">
        <v>102</v>
      </c>
      <c r="C270" s="166" t="s">
        <v>320</v>
      </c>
      <c r="D270" s="70">
        <v>1711154.59</v>
      </c>
      <c r="E270" s="70">
        <v>1450478.02</v>
      </c>
      <c r="F270" s="70">
        <f>D270-E270</f>
        <v>260676.57000000007</v>
      </c>
    </row>
    <row r="271" spans="1:6" x14ac:dyDescent="0.2">
      <c r="A271" s="111" t="s">
        <v>321</v>
      </c>
      <c r="B271" s="67" t="s">
        <v>102</v>
      </c>
      <c r="C271" s="68" t="s">
        <v>322</v>
      </c>
      <c r="D271" s="142">
        <f>D272+D275</f>
        <v>180000</v>
      </c>
      <c r="E271" s="142">
        <f>E272+E275</f>
        <v>146400</v>
      </c>
      <c r="F271" s="142">
        <f t="shared" si="40"/>
        <v>33600</v>
      </c>
    </row>
    <row r="272" spans="1:6" ht="67.5" x14ac:dyDescent="0.2">
      <c r="A272" s="109" t="s">
        <v>106</v>
      </c>
      <c r="B272" s="164" t="s">
        <v>102</v>
      </c>
      <c r="C272" s="166" t="s">
        <v>922</v>
      </c>
      <c r="D272" s="70">
        <f>D273</f>
        <v>26900</v>
      </c>
      <c r="E272" s="70">
        <f>E273</f>
        <v>0</v>
      </c>
      <c r="F272" s="70">
        <f>D272-E272</f>
        <v>26900</v>
      </c>
    </row>
    <row r="273" spans="1:6" ht="26.25" customHeight="1" x14ac:dyDescent="0.2">
      <c r="A273" s="109" t="s">
        <v>116</v>
      </c>
      <c r="B273" s="164" t="s">
        <v>102</v>
      </c>
      <c r="C273" s="166" t="s">
        <v>923</v>
      </c>
      <c r="D273" s="70">
        <f>D274</f>
        <v>26900</v>
      </c>
      <c r="E273" s="70">
        <f>E274</f>
        <v>0</v>
      </c>
      <c r="F273" s="70">
        <f>D273-E273</f>
        <v>26900</v>
      </c>
    </row>
    <row r="274" spans="1:6" ht="56.25" x14ac:dyDescent="0.2">
      <c r="A274" s="109" t="s">
        <v>197</v>
      </c>
      <c r="B274" s="164" t="s">
        <v>102</v>
      </c>
      <c r="C274" s="166" t="s">
        <v>927</v>
      </c>
      <c r="D274" s="70">
        <v>26900</v>
      </c>
      <c r="E274" s="70">
        <v>0</v>
      </c>
      <c r="F274" s="70">
        <f>D274-E274</f>
        <v>26900</v>
      </c>
    </row>
    <row r="275" spans="1:6" ht="40.5" customHeight="1" x14ac:dyDescent="0.2">
      <c r="A275" s="109" t="s">
        <v>220</v>
      </c>
      <c r="B275" s="164" t="s">
        <v>102</v>
      </c>
      <c r="C275" s="166" t="s">
        <v>323</v>
      </c>
      <c r="D275" s="70">
        <f t="shared" ref="D275:E275" si="43">D276</f>
        <v>153100</v>
      </c>
      <c r="E275" s="70">
        <f t="shared" si="43"/>
        <v>146400</v>
      </c>
      <c r="F275" s="70">
        <f>D275-E275</f>
        <v>6700</v>
      </c>
    </row>
    <row r="276" spans="1:6" ht="16.899999999999999" customHeight="1" x14ac:dyDescent="0.2">
      <c r="A276" s="109" t="s">
        <v>221</v>
      </c>
      <c r="B276" s="164" t="s">
        <v>102</v>
      </c>
      <c r="C276" s="166" t="s">
        <v>324</v>
      </c>
      <c r="D276" s="70">
        <f>D277</f>
        <v>153100</v>
      </c>
      <c r="E276" s="70">
        <f>E277</f>
        <v>146400</v>
      </c>
      <c r="F276" s="70">
        <f>D276-E276</f>
        <v>6700</v>
      </c>
    </row>
    <row r="277" spans="1:6" ht="23.45" customHeight="1" x14ac:dyDescent="0.2">
      <c r="A277" s="109" t="s">
        <v>222</v>
      </c>
      <c r="B277" s="164" t="s">
        <v>102</v>
      </c>
      <c r="C277" s="166" t="s">
        <v>325</v>
      </c>
      <c r="D277" s="70">
        <v>153100</v>
      </c>
      <c r="E277" s="70">
        <v>146400</v>
      </c>
      <c r="F277" s="70">
        <f t="shared" si="40"/>
        <v>6700</v>
      </c>
    </row>
    <row r="278" spans="1:6" ht="16.149999999999999" customHeight="1" x14ac:dyDescent="0.2">
      <c r="A278" s="111" t="s">
        <v>326</v>
      </c>
      <c r="B278" s="67" t="s">
        <v>102</v>
      </c>
      <c r="C278" s="68" t="s">
        <v>327</v>
      </c>
      <c r="D278" s="142">
        <f>D279+D284+D288+D293</f>
        <v>9749926.9299999997</v>
      </c>
      <c r="E278" s="142">
        <f>E279+E284+E288+E293</f>
        <v>7614919.9800000004</v>
      </c>
      <c r="F278" s="142">
        <f t="shared" si="40"/>
        <v>2135006.9499999993</v>
      </c>
    </row>
    <row r="279" spans="1:6" ht="69" customHeight="1" x14ac:dyDescent="0.2">
      <c r="A279" s="109" t="s">
        <v>106</v>
      </c>
      <c r="B279" s="164" t="s">
        <v>102</v>
      </c>
      <c r="C279" s="166" t="s">
        <v>328</v>
      </c>
      <c r="D279" s="70">
        <f>D280</f>
        <v>7773752.8600000003</v>
      </c>
      <c r="E279" s="70">
        <f t="shared" ref="E279" si="44">E280</f>
        <v>6462439.9100000001</v>
      </c>
      <c r="F279" s="70">
        <f t="shared" si="40"/>
        <v>1311312.9500000002</v>
      </c>
    </row>
    <row r="280" spans="1:6" ht="23.45" customHeight="1" x14ac:dyDescent="0.2">
      <c r="A280" s="109" t="s">
        <v>116</v>
      </c>
      <c r="B280" s="164" t="s">
        <v>102</v>
      </c>
      <c r="C280" s="166" t="s">
        <v>329</v>
      </c>
      <c r="D280" s="70">
        <f>D281+D282+D283</f>
        <v>7773752.8600000003</v>
      </c>
      <c r="E280" s="70">
        <f>E281+E282+E283</f>
        <v>6462439.9100000001</v>
      </c>
      <c r="F280" s="70">
        <f t="shared" si="40"/>
        <v>1311312.9500000002</v>
      </c>
    </row>
    <row r="281" spans="1:6" ht="24.6" customHeight="1" x14ac:dyDescent="0.2">
      <c r="A281" s="109" t="s">
        <v>118</v>
      </c>
      <c r="B281" s="164" t="s">
        <v>102</v>
      </c>
      <c r="C281" s="166" t="s">
        <v>330</v>
      </c>
      <c r="D281" s="168">
        <v>5975524.4500000002</v>
      </c>
      <c r="E281" s="168">
        <v>4924082.13</v>
      </c>
      <c r="F281" s="70">
        <f t="shared" si="40"/>
        <v>1051442.3200000003</v>
      </c>
    </row>
    <row r="282" spans="1:6" ht="35.450000000000003" customHeight="1" x14ac:dyDescent="0.2">
      <c r="A282" s="109" t="s">
        <v>120</v>
      </c>
      <c r="B282" s="164" t="s">
        <v>102</v>
      </c>
      <c r="C282" s="166" t="s">
        <v>331</v>
      </c>
      <c r="D282" s="168">
        <v>128819</v>
      </c>
      <c r="E282" s="168">
        <v>128019</v>
      </c>
      <c r="F282" s="70">
        <f t="shared" si="40"/>
        <v>800</v>
      </c>
    </row>
    <row r="283" spans="1:6" ht="45" customHeight="1" x14ac:dyDescent="0.2">
      <c r="A283" s="109" t="s">
        <v>122</v>
      </c>
      <c r="B283" s="164" t="s">
        <v>102</v>
      </c>
      <c r="C283" s="166" t="s">
        <v>332</v>
      </c>
      <c r="D283" s="70">
        <v>1669409.41</v>
      </c>
      <c r="E283" s="168">
        <v>1410338.78</v>
      </c>
      <c r="F283" s="70">
        <f t="shared" si="40"/>
        <v>259070.62999999989</v>
      </c>
    </row>
    <row r="284" spans="1:6" ht="26.45" customHeight="1" x14ac:dyDescent="0.2">
      <c r="A284" s="109" t="s">
        <v>124</v>
      </c>
      <c r="B284" s="164" t="s">
        <v>102</v>
      </c>
      <c r="C284" s="166" t="s">
        <v>333</v>
      </c>
      <c r="D284" s="70">
        <f>D285</f>
        <v>146745.97999999998</v>
      </c>
      <c r="E284" s="70">
        <f>E285</f>
        <v>93826.58</v>
      </c>
      <c r="F284" s="70">
        <f t="shared" si="40"/>
        <v>52919.39999999998</v>
      </c>
    </row>
    <row r="285" spans="1:6" ht="34.5" customHeight="1" x14ac:dyDescent="0.2">
      <c r="A285" s="109" t="s">
        <v>126</v>
      </c>
      <c r="B285" s="164" t="s">
        <v>102</v>
      </c>
      <c r="C285" s="166" t="s">
        <v>334</v>
      </c>
      <c r="D285" s="70">
        <f>D286+D287</f>
        <v>146745.97999999998</v>
      </c>
      <c r="E285" s="70">
        <f>E286+E287</f>
        <v>93826.58</v>
      </c>
      <c r="F285" s="70">
        <f>D285-E285</f>
        <v>52919.39999999998</v>
      </c>
    </row>
    <row r="286" spans="1:6" ht="34.5" customHeight="1" x14ac:dyDescent="0.2">
      <c r="A286" s="69" t="s">
        <v>128</v>
      </c>
      <c r="B286" s="164" t="s">
        <v>102</v>
      </c>
      <c r="C286" s="166" t="s">
        <v>335</v>
      </c>
      <c r="D286" s="70">
        <v>76960</v>
      </c>
      <c r="E286" s="70">
        <v>54090.98</v>
      </c>
      <c r="F286" s="70">
        <f>D286-E286</f>
        <v>22869.019999999997</v>
      </c>
    </row>
    <row r="287" spans="1:6" ht="15" customHeight="1" x14ac:dyDescent="0.2">
      <c r="A287" s="69" t="s">
        <v>130</v>
      </c>
      <c r="B287" s="164" t="s">
        <v>102</v>
      </c>
      <c r="C287" s="166" t="s">
        <v>336</v>
      </c>
      <c r="D287" s="168">
        <v>69785.98</v>
      </c>
      <c r="E287" s="168">
        <v>39735.599999999999</v>
      </c>
      <c r="F287" s="70">
        <f t="shared" si="40"/>
        <v>30050.379999999997</v>
      </c>
    </row>
    <row r="288" spans="1:6" ht="36.75" customHeight="1" x14ac:dyDescent="0.2">
      <c r="A288" s="69" t="s">
        <v>220</v>
      </c>
      <c r="B288" s="164" t="s">
        <v>102</v>
      </c>
      <c r="C288" s="166" t="s">
        <v>337</v>
      </c>
      <c r="D288" s="70">
        <f>D289+D291</f>
        <v>1828928.0899999999</v>
      </c>
      <c r="E288" s="70">
        <f>E289+E291</f>
        <v>1058198.3</v>
      </c>
      <c r="F288" s="70">
        <f>D288-E288</f>
        <v>770729.7899999998</v>
      </c>
    </row>
    <row r="289" spans="1:7" ht="15.75" customHeight="1" x14ac:dyDescent="0.2">
      <c r="A289" s="69" t="s">
        <v>221</v>
      </c>
      <c r="B289" s="164" t="s">
        <v>102</v>
      </c>
      <c r="C289" s="166" t="s">
        <v>787</v>
      </c>
      <c r="D289" s="70">
        <f>D290</f>
        <v>1250636.67</v>
      </c>
      <c r="E289" s="70">
        <f>E290</f>
        <v>909667.29</v>
      </c>
      <c r="F289" s="70">
        <f>D289-E289</f>
        <v>340969.37999999989</v>
      </c>
    </row>
    <row r="290" spans="1:7" ht="24.75" customHeight="1" x14ac:dyDescent="0.2">
      <c r="A290" s="69" t="s">
        <v>222</v>
      </c>
      <c r="B290" s="164" t="s">
        <v>102</v>
      </c>
      <c r="C290" s="166" t="s">
        <v>788</v>
      </c>
      <c r="D290" s="70">
        <v>1250636.67</v>
      </c>
      <c r="E290" s="70">
        <v>909667.29</v>
      </c>
      <c r="F290" s="70">
        <f>D290-E290</f>
        <v>340969.37999999989</v>
      </c>
    </row>
    <row r="291" spans="1:7" ht="57.6" customHeight="1" x14ac:dyDescent="0.2">
      <c r="A291" s="69" t="s">
        <v>655</v>
      </c>
      <c r="B291" s="164" t="s">
        <v>102</v>
      </c>
      <c r="C291" s="166" t="s">
        <v>338</v>
      </c>
      <c r="D291" s="70">
        <f>D292</f>
        <v>578291.42000000004</v>
      </c>
      <c r="E291" s="70">
        <f>E292</f>
        <v>148531.01</v>
      </c>
      <c r="F291" s="70">
        <f t="shared" si="40"/>
        <v>429760.41000000003</v>
      </c>
    </row>
    <row r="292" spans="1:7" ht="27" customHeight="1" x14ac:dyDescent="0.2">
      <c r="A292" s="69" t="s">
        <v>299</v>
      </c>
      <c r="B292" s="164" t="s">
        <v>102</v>
      </c>
      <c r="C292" s="166" t="s">
        <v>675</v>
      </c>
      <c r="D292" s="70">
        <v>578291.42000000004</v>
      </c>
      <c r="E292" s="168">
        <v>148531.01</v>
      </c>
      <c r="F292" s="70">
        <f t="shared" si="40"/>
        <v>429760.41000000003</v>
      </c>
    </row>
    <row r="293" spans="1:7" ht="15.6" customHeight="1" x14ac:dyDescent="0.2">
      <c r="A293" s="69" t="s">
        <v>132</v>
      </c>
      <c r="B293" s="164" t="s">
        <v>102</v>
      </c>
      <c r="C293" s="166" t="s">
        <v>339</v>
      </c>
      <c r="D293" s="70">
        <f>D294</f>
        <v>500</v>
      </c>
      <c r="E293" s="70">
        <f>E295</f>
        <v>455.19</v>
      </c>
      <c r="F293" s="70">
        <f t="shared" si="40"/>
        <v>44.81</v>
      </c>
    </row>
    <row r="294" spans="1:7" ht="16.899999999999999" customHeight="1" x14ac:dyDescent="0.2">
      <c r="A294" s="69" t="s">
        <v>138</v>
      </c>
      <c r="B294" s="164" t="s">
        <v>102</v>
      </c>
      <c r="C294" s="166" t="s">
        <v>340</v>
      </c>
      <c r="D294" s="70">
        <f>D295</f>
        <v>500</v>
      </c>
      <c r="E294" s="70">
        <f>E295</f>
        <v>455.19</v>
      </c>
      <c r="F294" s="70">
        <f t="shared" si="40"/>
        <v>44.81</v>
      </c>
    </row>
    <row r="295" spans="1:7" ht="15" customHeight="1" x14ac:dyDescent="0.2">
      <c r="A295" s="69" t="s">
        <v>144</v>
      </c>
      <c r="B295" s="164" t="s">
        <v>102</v>
      </c>
      <c r="C295" s="166" t="s">
        <v>575</v>
      </c>
      <c r="D295" s="70">
        <v>500</v>
      </c>
      <c r="E295" s="70">
        <v>455.19</v>
      </c>
      <c r="F295" s="70">
        <f t="shared" si="40"/>
        <v>44.81</v>
      </c>
    </row>
    <row r="296" spans="1:7" ht="17.25" customHeight="1" x14ac:dyDescent="0.2">
      <c r="A296" s="66" t="s">
        <v>341</v>
      </c>
      <c r="B296" s="67" t="s">
        <v>102</v>
      </c>
      <c r="C296" s="68" t="s">
        <v>342</v>
      </c>
      <c r="D296" s="142">
        <f>D310+D317</f>
        <v>67393768.549999997</v>
      </c>
      <c r="E296" s="142">
        <f>E310+E317</f>
        <v>52286510.25999999</v>
      </c>
      <c r="F296" s="142">
        <f>F310+F317</f>
        <v>15107258.290000005</v>
      </c>
      <c r="G296" s="71"/>
    </row>
    <row r="297" spans="1:7" ht="59.25" customHeight="1" x14ac:dyDescent="0.2">
      <c r="A297" s="69" t="s">
        <v>106</v>
      </c>
      <c r="B297" s="164" t="s">
        <v>102</v>
      </c>
      <c r="C297" s="166" t="s">
        <v>683</v>
      </c>
      <c r="D297" s="70">
        <f>D298</f>
        <v>41950</v>
      </c>
      <c r="E297" s="70">
        <f t="shared" ref="E297:F297" si="45">E298</f>
        <v>35990</v>
      </c>
      <c r="F297" s="70">
        <f t="shared" si="45"/>
        <v>5960</v>
      </c>
      <c r="G297" s="71"/>
    </row>
    <row r="298" spans="1:7" ht="23.25" customHeight="1" x14ac:dyDescent="0.2">
      <c r="A298" s="69" t="s">
        <v>116</v>
      </c>
      <c r="B298" s="164" t="s">
        <v>102</v>
      </c>
      <c r="C298" s="166" t="s">
        <v>684</v>
      </c>
      <c r="D298" s="70">
        <f>D299+D300</f>
        <v>41950</v>
      </c>
      <c r="E298" s="70">
        <f t="shared" ref="E298:F298" si="46">E299+E300</f>
        <v>35990</v>
      </c>
      <c r="F298" s="70">
        <f t="shared" si="46"/>
        <v>5960</v>
      </c>
      <c r="G298" s="71"/>
    </row>
    <row r="299" spans="1:7" ht="33.75" x14ac:dyDescent="0.2">
      <c r="A299" s="69" t="s">
        <v>120</v>
      </c>
      <c r="B299" s="164" t="s">
        <v>102</v>
      </c>
      <c r="C299" s="166" t="s">
        <v>685</v>
      </c>
      <c r="D299" s="70">
        <f>D320</f>
        <v>2600</v>
      </c>
      <c r="E299" s="70">
        <f>E320</f>
        <v>0</v>
      </c>
      <c r="F299" s="70">
        <f>F320</f>
        <v>2600</v>
      </c>
      <c r="G299" s="71"/>
    </row>
    <row r="300" spans="1:7" ht="56.25" x14ac:dyDescent="0.2">
      <c r="A300" s="69" t="s">
        <v>197</v>
      </c>
      <c r="B300" s="164" t="s">
        <v>102</v>
      </c>
      <c r="C300" s="166" t="s">
        <v>751</v>
      </c>
      <c r="D300" s="70">
        <f>D321</f>
        <v>39350</v>
      </c>
      <c r="E300" s="70">
        <f t="shared" ref="E300:F300" si="47">E321</f>
        <v>35990</v>
      </c>
      <c r="F300" s="70">
        <f t="shared" si="47"/>
        <v>3360</v>
      </c>
      <c r="G300" s="71"/>
    </row>
    <row r="301" spans="1:7" ht="23.45" customHeight="1" x14ac:dyDescent="0.2">
      <c r="A301" s="69" t="s">
        <v>124</v>
      </c>
      <c r="B301" s="164" t="s">
        <v>102</v>
      </c>
      <c r="C301" s="166" t="s">
        <v>343</v>
      </c>
      <c r="D301" s="70">
        <f>D302</f>
        <v>192550</v>
      </c>
      <c r="E301" s="70">
        <f>E302</f>
        <v>63433.120000000003</v>
      </c>
      <c r="F301" s="70">
        <f t="shared" si="40"/>
        <v>129116.88</v>
      </c>
    </row>
    <row r="302" spans="1:7" ht="36" customHeight="1" x14ac:dyDescent="0.2">
      <c r="A302" s="69" t="s">
        <v>126</v>
      </c>
      <c r="B302" s="164" t="s">
        <v>102</v>
      </c>
      <c r="C302" s="166" t="s">
        <v>344</v>
      </c>
      <c r="D302" s="70">
        <f>D303</f>
        <v>192550</v>
      </c>
      <c r="E302" s="70">
        <f>E303</f>
        <v>63433.120000000003</v>
      </c>
      <c r="F302" s="70">
        <f t="shared" si="40"/>
        <v>129116.88</v>
      </c>
    </row>
    <row r="303" spans="1:7" ht="15" customHeight="1" x14ac:dyDescent="0.2">
      <c r="A303" s="69" t="s">
        <v>130</v>
      </c>
      <c r="B303" s="164" t="s">
        <v>102</v>
      </c>
      <c r="C303" s="166" t="s">
        <v>345</v>
      </c>
      <c r="D303" s="70">
        <f>+D324</f>
        <v>192550</v>
      </c>
      <c r="E303" s="70">
        <f>+E324</f>
        <v>63433.120000000003</v>
      </c>
      <c r="F303" s="70">
        <f t="shared" si="40"/>
        <v>129116.88</v>
      </c>
    </row>
    <row r="304" spans="1:7" ht="34.15" customHeight="1" x14ac:dyDescent="0.2">
      <c r="A304" s="69" t="s">
        <v>220</v>
      </c>
      <c r="B304" s="164" t="s">
        <v>102</v>
      </c>
      <c r="C304" s="166" t="s">
        <v>346</v>
      </c>
      <c r="D304" s="70">
        <f>D305+D308</f>
        <v>67159268.549999997</v>
      </c>
      <c r="E304" s="70">
        <f>E305+E308</f>
        <v>52187087.139999993</v>
      </c>
      <c r="F304" s="70">
        <f t="shared" si="40"/>
        <v>14972181.410000004</v>
      </c>
    </row>
    <row r="305" spans="1:6" ht="13.15" customHeight="1" x14ac:dyDescent="0.2">
      <c r="A305" s="69" t="s">
        <v>221</v>
      </c>
      <c r="B305" s="164" t="s">
        <v>102</v>
      </c>
      <c r="C305" s="166" t="s">
        <v>347</v>
      </c>
      <c r="D305" s="70">
        <f>D306+D307</f>
        <v>66959557.039999999</v>
      </c>
      <c r="E305" s="70">
        <f>E306+E307</f>
        <v>51987375.629999995</v>
      </c>
      <c r="F305" s="70">
        <f t="shared" si="40"/>
        <v>14972181.410000004</v>
      </c>
    </row>
    <row r="306" spans="1:6" ht="57.75" customHeight="1" x14ac:dyDescent="0.2">
      <c r="A306" s="69" t="s">
        <v>259</v>
      </c>
      <c r="B306" s="164" t="s">
        <v>102</v>
      </c>
      <c r="C306" s="166" t="s">
        <v>348</v>
      </c>
      <c r="D306" s="70">
        <f>D313</f>
        <v>57692217.100000001</v>
      </c>
      <c r="E306" s="70">
        <f>E313</f>
        <v>42884403.479999997</v>
      </c>
      <c r="F306" s="70">
        <f t="shared" si="40"/>
        <v>14807813.620000005</v>
      </c>
    </row>
    <row r="307" spans="1:6" ht="23.25" customHeight="1" x14ac:dyDescent="0.2">
      <c r="A307" s="69" t="s">
        <v>222</v>
      </c>
      <c r="B307" s="164" t="s">
        <v>102</v>
      </c>
      <c r="C307" s="166" t="s">
        <v>349</v>
      </c>
      <c r="D307" s="70">
        <f>D314</f>
        <v>9267339.9399999995</v>
      </c>
      <c r="E307" s="70">
        <f>E314</f>
        <v>9102972.1500000004</v>
      </c>
      <c r="F307" s="70">
        <f t="shared" si="40"/>
        <v>164367.78999999911</v>
      </c>
    </row>
    <row r="308" spans="1:6" ht="62.25" customHeight="1" x14ac:dyDescent="0.2">
      <c r="A308" s="69" t="s">
        <v>655</v>
      </c>
      <c r="B308" s="164" t="s">
        <v>102</v>
      </c>
      <c r="C308" s="166" t="s">
        <v>350</v>
      </c>
      <c r="D308" s="70">
        <f>D309</f>
        <v>199711.51</v>
      </c>
      <c r="E308" s="70">
        <f>E309</f>
        <v>199711.51</v>
      </c>
      <c r="F308" s="70">
        <f t="shared" si="40"/>
        <v>0</v>
      </c>
    </row>
    <row r="309" spans="1:6" ht="28.5" customHeight="1" x14ac:dyDescent="0.2">
      <c r="A309" s="69" t="s">
        <v>299</v>
      </c>
      <c r="B309" s="164" t="s">
        <v>102</v>
      </c>
      <c r="C309" s="166" t="s">
        <v>351</v>
      </c>
      <c r="D309" s="70">
        <f>D316</f>
        <v>199711.51</v>
      </c>
      <c r="E309" s="70">
        <f>E316</f>
        <v>199711.51</v>
      </c>
      <c r="F309" s="70">
        <f t="shared" si="40"/>
        <v>0</v>
      </c>
    </row>
    <row r="310" spans="1:6" x14ac:dyDescent="0.2">
      <c r="A310" s="66" t="s">
        <v>352</v>
      </c>
      <c r="B310" s="67" t="s">
        <v>102</v>
      </c>
      <c r="C310" s="68" t="s">
        <v>353</v>
      </c>
      <c r="D310" s="142">
        <f>D311</f>
        <v>67159268.549999997</v>
      </c>
      <c r="E310" s="142">
        <f>E311</f>
        <v>52187087.139999993</v>
      </c>
      <c r="F310" s="142">
        <f>D310-E310</f>
        <v>14972181.410000004</v>
      </c>
    </row>
    <row r="311" spans="1:6" ht="34.15" customHeight="1" x14ac:dyDescent="0.2">
      <c r="A311" s="69" t="s">
        <v>220</v>
      </c>
      <c r="B311" s="164" t="s">
        <v>102</v>
      </c>
      <c r="C311" s="166" t="s">
        <v>354</v>
      </c>
      <c r="D311" s="70">
        <f>D312+D315</f>
        <v>67159268.549999997</v>
      </c>
      <c r="E311" s="70">
        <f>E312+E315</f>
        <v>52187087.139999993</v>
      </c>
      <c r="F311" s="70">
        <f t="shared" si="40"/>
        <v>14972181.410000004</v>
      </c>
    </row>
    <row r="312" spans="1:6" ht="15" customHeight="1" x14ac:dyDescent="0.2">
      <c r="A312" s="69" t="s">
        <v>221</v>
      </c>
      <c r="B312" s="164" t="s">
        <v>102</v>
      </c>
      <c r="C312" s="166" t="s">
        <v>355</v>
      </c>
      <c r="D312" s="168">
        <f>D313+D314</f>
        <v>66959557.039999999</v>
      </c>
      <c r="E312" s="168">
        <f>E313+E314</f>
        <v>51987375.629999995</v>
      </c>
      <c r="F312" s="70">
        <f t="shared" si="40"/>
        <v>14972181.410000004</v>
      </c>
    </row>
    <row r="313" spans="1:6" ht="58.5" customHeight="1" x14ac:dyDescent="0.2">
      <c r="A313" s="69" t="s">
        <v>259</v>
      </c>
      <c r="B313" s="164" t="s">
        <v>102</v>
      </c>
      <c r="C313" s="166" t="s">
        <v>356</v>
      </c>
      <c r="D313" s="168">
        <v>57692217.100000001</v>
      </c>
      <c r="E313" s="70">
        <v>42884403.479999997</v>
      </c>
      <c r="F313" s="70">
        <f t="shared" si="40"/>
        <v>14807813.620000005</v>
      </c>
    </row>
    <row r="314" spans="1:6" ht="23.45" customHeight="1" x14ac:dyDescent="0.2">
      <c r="A314" s="69" t="s">
        <v>222</v>
      </c>
      <c r="B314" s="164" t="s">
        <v>102</v>
      </c>
      <c r="C314" s="166" t="s">
        <v>357</v>
      </c>
      <c r="D314" s="70">
        <v>9267339.9399999995</v>
      </c>
      <c r="E314" s="70">
        <v>9102972.1500000004</v>
      </c>
      <c r="F314" s="70">
        <f t="shared" si="40"/>
        <v>164367.78999999911</v>
      </c>
    </row>
    <row r="315" spans="1:6" ht="58.15" customHeight="1" x14ac:dyDescent="0.2">
      <c r="A315" s="69" t="s">
        <v>655</v>
      </c>
      <c r="B315" s="164" t="s">
        <v>102</v>
      </c>
      <c r="C315" s="166" t="s">
        <v>358</v>
      </c>
      <c r="D315" s="70">
        <f>D316</f>
        <v>199711.51</v>
      </c>
      <c r="E315" s="70">
        <f>E316</f>
        <v>199711.51</v>
      </c>
      <c r="F315" s="70">
        <f t="shared" si="40"/>
        <v>0</v>
      </c>
    </row>
    <row r="316" spans="1:6" ht="28.5" customHeight="1" x14ac:dyDescent="0.2">
      <c r="A316" s="69" t="s">
        <v>738</v>
      </c>
      <c r="B316" s="164" t="s">
        <v>102</v>
      </c>
      <c r="C316" s="166" t="s">
        <v>739</v>
      </c>
      <c r="D316" s="70">
        <v>199711.51</v>
      </c>
      <c r="E316" s="70">
        <v>199711.51</v>
      </c>
      <c r="F316" s="70">
        <f t="shared" si="40"/>
        <v>0</v>
      </c>
    </row>
    <row r="317" spans="1:6" ht="24" customHeight="1" x14ac:dyDescent="0.2">
      <c r="A317" s="111" t="s">
        <v>359</v>
      </c>
      <c r="B317" s="67" t="s">
        <v>102</v>
      </c>
      <c r="C317" s="68" t="s">
        <v>360</v>
      </c>
      <c r="D317" s="142">
        <f>D318+D322</f>
        <v>234500</v>
      </c>
      <c r="E317" s="142">
        <f>E318+E322</f>
        <v>99423.12</v>
      </c>
      <c r="F317" s="142">
        <f t="shared" si="40"/>
        <v>135076.88</v>
      </c>
    </row>
    <row r="318" spans="1:6" ht="60" customHeight="1" x14ac:dyDescent="0.2">
      <c r="A318" s="109" t="s">
        <v>106</v>
      </c>
      <c r="B318" s="164" t="s">
        <v>102</v>
      </c>
      <c r="C318" s="166" t="s">
        <v>680</v>
      </c>
      <c r="D318" s="70">
        <f>D319</f>
        <v>41950</v>
      </c>
      <c r="E318" s="70">
        <f>E319</f>
        <v>35990</v>
      </c>
      <c r="F318" s="70">
        <f>D318-E318</f>
        <v>5960</v>
      </c>
    </row>
    <row r="319" spans="1:6" ht="25.5" customHeight="1" x14ac:dyDescent="0.2">
      <c r="A319" s="109" t="s">
        <v>116</v>
      </c>
      <c r="B319" s="164" t="s">
        <v>102</v>
      </c>
      <c r="C319" s="166" t="s">
        <v>681</v>
      </c>
      <c r="D319" s="70">
        <f>D320+D321</f>
        <v>41950</v>
      </c>
      <c r="E319" s="70">
        <f>E320+E321</f>
        <v>35990</v>
      </c>
      <c r="F319" s="70">
        <f>D319-E319</f>
        <v>5960</v>
      </c>
    </row>
    <row r="320" spans="1:6" ht="33.75" x14ac:dyDescent="0.2">
      <c r="A320" s="109" t="s">
        <v>120</v>
      </c>
      <c r="B320" s="164" t="s">
        <v>102</v>
      </c>
      <c r="C320" s="166" t="s">
        <v>682</v>
      </c>
      <c r="D320" s="70">
        <v>2600</v>
      </c>
      <c r="E320" s="70">
        <v>0</v>
      </c>
      <c r="F320" s="70">
        <f>D320-E320</f>
        <v>2600</v>
      </c>
    </row>
    <row r="321" spans="1:6" ht="54" customHeight="1" x14ac:dyDescent="0.2">
      <c r="A321" s="109" t="s">
        <v>197</v>
      </c>
      <c r="B321" s="164" t="s">
        <v>102</v>
      </c>
      <c r="C321" s="166" t="s">
        <v>741</v>
      </c>
      <c r="D321" s="70">
        <v>39350</v>
      </c>
      <c r="E321" s="70">
        <v>35990</v>
      </c>
      <c r="F321" s="70">
        <f>D321-E321</f>
        <v>3360</v>
      </c>
    </row>
    <row r="322" spans="1:6" ht="22.9" customHeight="1" x14ac:dyDescent="0.2">
      <c r="A322" s="109" t="s">
        <v>124</v>
      </c>
      <c r="B322" s="164" t="s">
        <v>102</v>
      </c>
      <c r="C322" s="166" t="s">
        <v>574</v>
      </c>
      <c r="D322" s="70">
        <f t="shared" ref="D322:E323" si="48">D323</f>
        <v>192550</v>
      </c>
      <c r="E322" s="70">
        <f t="shared" si="48"/>
        <v>63433.120000000003</v>
      </c>
      <c r="F322" s="70">
        <f t="shared" si="40"/>
        <v>129116.88</v>
      </c>
    </row>
    <row r="323" spans="1:6" ht="33.75" x14ac:dyDescent="0.2">
      <c r="A323" s="109" t="s">
        <v>126</v>
      </c>
      <c r="B323" s="164" t="s">
        <v>102</v>
      </c>
      <c r="C323" s="166" t="s">
        <v>573</v>
      </c>
      <c r="D323" s="70">
        <f t="shared" si="48"/>
        <v>192550</v>
      </c>
      <c r="E323" s="70">
        <f t="shared" si="48"/>
        <v>63433.120000000003</v>
      </c>
      <c r="F323" s="70">
        <f t="shared" si="40"/>
        <v>129116.88</v>
      </c>
    </row>
    <row r="324" spans="1:6" ht="18.600000000000001" customHeight="1" x14ac:dyDescent="0.2">
      <c r="A324" s="109" t="s">
        <v>130</v>
      </c>
      <c r="B324" s="164" t="s">
        <v>102</v>
      </c>
      <c r="C324" s="166" t="s">
        <v>572</v>
      </c>
      <c r="D324" s="70">
        <v>192550</v>
      </c>
      <c r="E324" s="70">
        <v>63433.120000000003</v>
      </c>
      <c r="F324" s="70">
        <f t="shared" si="40"/>
        <v>129116.88</v>
      </c>
    </row>
    <row r="325" spans="1:6" ht="15.6" customHeight="1" x14ac:dyDescent="0.2">
      <c r="A325" s="111" t="s">
        <v>361</v>
      </c>
      <c r="B325" s="67" t="s">
        <v>102</v>
      </c>
      <c r="C325" s="68" t="s">
        <v>362</v>
      </c>
      <c r="D325" s="142">
        <f>D338+D342+D349+D353</f>
        <v>11982030.109999999</v>
      </c>
      <c r="E325" s="142">
        <f>E338+E342+E349+E353</f>
        <v>8132471.8200000003</v>
      </c>
      <c r="F325" s="142">
        <f t="shared" si="40"/>
        <v>3849558.2899999991</v>
      </c>
    </row>
    <row r="326" spans="1:6" ht="27.75" customHeight="1" x14ac:dyDescent="0.2">
      <c r="A326" s="109" t="s">
        <v>124</v>
      </c>
      <c r="B326" s="164" t="s">
        <v>102</v>
      </c>
      <c r="C326" s="166" t="s">
        <v>363</v>
      </c>
      <c r="D326" s="70">
        <f>D327</f>
        <v>953366</v>
      </c>
      <c r="E326" s="70">
        <f>E327</f>
        <v>634496</v>
      </c>
      <c r="F326" s="70">
        <f>D326-E326</f>
        <v>318870</v>
      </c>
    </row>
    <row r="327" spans="1:6" ht="33" customHeight="1" x14ac:dyDescent="0.2">
      <c r="A327" s="69" t="s">
        <v>126</v>
      </c>
      <c r="B327" s="164" t="s">
        <v>102</v>
      </c>
      <c r="C327" s="166" t="s">
        <v>364</v>
      </c>
      <c r="D327" s="70">
        <f>D328</f>
        <v>953366</v>
      </c>
      <c r="E327" s="70">
        <f>E328+E344</f>
        <v>634496</v>
      </c>
      <c r="F327" s="70">
        <f t="shared" si="40"/>
        <v>318870</v>
      </c>
    </row>
    <row r="328" spans="1:6" ht="15.6" customHeight="1" x14ac:dyDescent="0.2">
      <c r="A328" s="69" t="s">
        <v>130</v>
      </c>
      <c r="B328" s="164" t="s">
        <v>102</v>
      </c>
      <c r="C328" s="166" t="s">
        <v>365</v>
      </c>
      <c r="D328" s="70">
        <f>D356+D345</f>
        <v>953366</v>
      </c>
      <c r="E328" s="70">
        <f>E356+E345</f>
        <v>334496</v>
      </c>
      <c r="F328" s="70">
        <f t="shared" si="40"/>
        <v>618870</v>
      </c>
    </row>
    <row r="329" spans="1:6" ht="22.9" customHeight="1" x14ac:dyDescent="0.2">
      <c r="A329" s="69" t="s">
        <v>366</v>
      </c>
      <c r="B329" s="164" t="s">
        <v>102</v>
      </c>
      <c r="C329" s="166" t="s">
        <v>367</v>
      </c>
      <c r="D329" s="70">
        <f>D330+D332+D334</f>
        <v>8765430.1099999994</v>
      </c>
      <c r="E329" s="70">
        <f>E330+E332+E334</f>
        <v>6691341.8200000003</v>
      </c>
      <c r="F329" s="70">
        <f t="shared" si="40"/>
        <v>2074088.2899999991</v>
      </c>
    </row>
    <row r="330" spans="1:6" ht="24" customHeight="1" x14ac:dyDescent="0.2">
      <c r="A330" s="69" t="s">
        <v>368</v>
      </c>
      <c r="B330" s="164" t="s">
        <v>102</v>
      </c>
      <c r="C330" s="166" t="s">
        <v>369</v>
      </c>
      <c r="D330" s="70">
        <f>D331</f>
        <v>7967430.1100000003</v>
      </c>
      <c r="E330" s="70">
        <f>E331</f>
        <v>6100057.8200000003</v>
      </c>
      <c r="F330" s="70">
        <f t="shared" si="40"/>
        <v>1867372.29</v>
      </c>
    </row>
    <row r="331" spans="1:6" ht="16.149999999999999" customHeight="1" x14ac:dyDescent="0.2">
      <c r="A331" s="69" t="s">
        <v>370</v>
      </c>
      <c r="B331" s="164" t="s">
        <v>102</v>
      </c>
      <c r="C331" s="166" t="s">
        <v>371</v>
      </c>
      <c r="D331" s="70">
        <f>D341</f>
        <v>7967430.1100000003</v>
      </c>
      <c r="E331" s="70">
        <f>E341</f>
        <v>6100057.8200000003</v>
      </c>
      <c r="F331" s="70">
        <f t="shared" si="40"/>
        <v>1867372.29</v>
      </c>
    </row>
    <row r="332" spans="1:6" ht="29.25" customHeight="1" x14ac:dyDescent="0.2">
      <c r="A332" s="69" t="s">
        <v>372</v>
      </c>
      <c r="B332" s="164" t="s">
        <v>102</v>
      </c>
      <c r="C332" s="166" t="s">
        <v>373</v>
      </c>
      <c r="D332" s="70">
        <f>D333</f>
        <v>700000</v>
      </c>
      <c r="E332" s="70">
        <f>E333</f>
        <v>531284</v>
      </c>
      <c r="F332" s="70">
        <f t="shared" si="40"/>
        <v>168716</v>
      </c>
    </row>
    <row r="333" spans="1:6" ht="32.450000000000003" customHeight="1" x14ac:dyDescent="0.2">
      <c r="A333" s="69" t="s">
        <v>374</v>
      </c>
      <c r="B333" s="164" t="s">
        <v>102</v>
      </c>
      <c r="C333" s="166" t="s">
        <v>375</v>
      </c>
      <c r="D333" s="70">
        <f>D348</f>
        <v>700000</v>
      </c>
      <c r="E333" s="70">
        <f t="shared" ref="E333:F333" si="49">E348</f>
        <v>531284</v>
      </c>
      <c r="F333" s="70">
        <f t="shared" si="49"/>
        <v>168716</v>
      </c>
    </row>
    <row r="334" spans="1:6" x14ac:dyDescent="0.2">
      <c r="A334" s="69" t="s">
        <v>376</v>
      </c>
      <c r="B334" s="164" t="s">
        <v>102</v>
      </c>
      <c r="C334" s="166" t="s">
        <v>377</v>
      </c>
      <c r="D334" s="70">
        <f>D358</f>
        <v>98000</v>
      </c>
      <c r="E334" s="70">
        <f>E358</f>
        <v>60000</v>
      </c>
      <c r="F334" s="70">
        <f t="shared" si="40"/>
        <v>38000</v>
      </c>
    </row>
    <row r="335" spans="1:6" ht="40.5" customHeight="1" x14ac:dyDescent="0.2">
      <c r="A335" s="69" t="s">
        <v>220</v>
      </c>
      <c r="B335" s="164" t="s">
        <v>102</v>
      </c>
      <c r="C335" s="166" t="s">
        <v>378</v>
      </c>
      <c r="D335" s="70">
        <f>D336</f>
        <v>2263234</v>
      </c>
      <c r="E335" s="70">
        <f>E336</f>
        <v>1106634</v>
      </c>
      <c r="F335" s="70">
        <f t="shared" ref="F335:F389" si="50">D335-E335</f>
        <v>1156600</v>
      </c>
    </row>
    <row r="336" spans="1:6" ht="19.149999999999999" customHeight="1" x14ac:dyDescent="0.2">
      <c r="A336" s="69" t="s">
        <v>221</v>
      </c>
      <c r="B336" s="164" t="s">
        <v>102</v>
      </c>
      <c r="C336" s="166" t="s">
        <v>379</v>
      </c>
      <c r="D336" s="70">
        <f>D337</f>
        <v>2263234</v>
      </c>
      <c r="E336" s="70">
        <f>E337</f>
        <v>1106634</v>
      </c>
      <c r="F336" s="70">
        <f t="shared" si="50"/>
        <v>1156600</v>
      </c>
    </row>
    <row r="337" spans="1:6" ht="22.9" customHeight="1" x14ac:dyDescent="0.2">
      <c r="A337" s="69" t="s">
        <v>222</v>
      </c>
      <c r="B337" s="164" t="s">
        <v>102</v>
      </c>
      <c r="C337" s="166" t="s">
        <v>380</v>
      </c>
      <c r="D337" s="70">
        <f>D352+D361</f>
        <v>2263234</v>
      </c>
      <c r="E337" s="70">
        <f>E352+E361</f>
        <v>1106634</v>
      </c>
      <c r="F337" s="70">
        <f>D337-E337</f>
        <v>1156600</v>
      </c>
    </row>
    <row r="338" spans="1:6" ht="18.600000000000001" customHeight="1" x14ac:dyDescent="0.2">
      <c r="A338" s="66" t="s">
        <v>381</v>
      </c>
      <c r="B338" s="67" t="s">
        <v>102</v>
      </c>
      <c r="C338" s="68" t="s">
        <v>382</v>
      </c>
      <c r="D338" s="142">
        <f t="shared" ref="D338:E339" si="51">D339</f>
        <v>7967430.1100000003</v>
      </c>
      <c r="E338" s="142">
        <f t="shared" si="51"/>
        <v>6100057.8200000003</v>
      </c>
      <c r="F338" s="142">
        <f t="shared" si="50"/>
        <v>1867372.29</v>
      </c>
    </row>
    <row r="339" spans="1:6" ht="22.9" customHeight="1" x14ac:dyDescent="0.2">
      <c r="A339" s="69" t="s">
        <v>366</v>
      </c>
      <c r="B339" s="164" t="s">
        <v>102</v>
      </c>
      <c r="C339" s="166" t="s">
        <v>383</v>
      </c>
      <c r="D339" s="70">
        <f t="shared" si="51"/>
        <v>7967430.1100000003</v>
      </c>
      <c r="E339" s="70">
        <f t="shared" si="51"/>
        <v>6100057.8200000003</v>
      </c>
      <c r="F339" s="70">
        <f t="shared" si="50"/>
        <v>1867372.29</v>
      </c>
    </row>
    <row r="340" spans="1:6" ht="24.6" customHeight="1" x14ac:dyDescent="0.2">
      <c r="A340" s="69" t="s">
        <v>368</v>
      </c>
      <c r="B340" s="164" t="s">
        <v>102</v>
      </c>
      <c r="C340" s="166" t="s">
        <v>384</v>
      </c>
      <c r="D340" s="70">
        <f>D341</f>
        <v>7967430.1100000003</v>
      </c>
      <c r="E340" s="70">
        <f>E341</f>
        <v>6100057.8200000003</v>
      </c>
      <c r="F340" s="70">
        <f t="shared" si="50"/>
        <v>1867372.29</v>
      </c>
    </row>
    <row r="341" spans="1:6" ht="18" customHeight="1" x14ac:dyDescent="0.2">
      <c r="A341" s="69" t="s">
        <v>370</v>
      </c>
      <c r="B341" s="164" t="s">
        <v>102</v>
      </c>
      <c r="C341" s="166" t="s">
        <v>385</v>
      </c>
      <c r="D341" s="70">
        <v>7967430.1100000003</v>
      </c>
      <c r="E341" s="70">
        <v>6100057.8200000003</v>
      </c>
      <c r="F341" s="70">
        <f t="shared" si="50"/>
        <v>1867372.29</v>
      </c>
    </row>
    <row r="342" spans="1:6" ht="15.6" customHeight="1" x14ac:dyDescent="0.2">
      <c r="A342" s="66" t="s">
        <v>386</v>
      </c>
      <c r="B342" s="67" t="s">
        <v>102</v>
      </c>
      <c r="C342" s="68" t="s">
        <v>387</v>
      </c>
      <c r="D342" s="142">
        <f>D343+D346</f>
        <v>1400000</v>
      </c>
      <c r="E342" s="142">
        <f>E343+E346</f>
        <v>831284</v>
      </c>
      <c r="F342" s="142">
        <f t="shared" si="50"/>
        <v>568716</v>
      </c>
    </row>
    <row r="343" spans="1:6" ht="23.25" customHeight="1" x14ac:dyDescent="0.2">
      <c r="A343" s="69" t="s">
        <v>124</v>
      </c>
      <c r="B343" s="164" t="s">
        <v>102</v>
      </c>
      <c r="C343" s="166" t="s">
        <v>942</v>
      </c>
      <c r="D343" s="70">
        <f>D344</f>
        <v>700000</v>
      </c>
      <c r="E343" s="70">
        <f>E344</f>
        <v>300000</v>
      </c>
      <c r="F343" s="70">
        <f>D343-E343</f>
        <v>400000</v>
      </c>
    </row>
    <row r="344" spans="1:6" ht="36" customHeight="1" x14ac:dyDescent="0.2">
      <c r="A344" s="69" t="s">
        <v>126</v>
      </c>
      <c r="B344" s="164" t="s">
        <v>102</v>
      </c>
      <c r="C344" s="166" t="s">
        <v>943</v>
      </c>
      <c r="D344" s="70">
        <f>D345</f>
        <v>700000</v>
      </c>
      <c r="E344" s="70">
        <f>E345</f>
        <v>300000</v>
      </c>
      <c r="F344" s="70">
        <f>D344-E344</f>
        <v>400000</v>
      </c>
    </row>
    <row r="345" spans="1:6" ht="15" customHeight="1" x14ac:dyDescent="0.2">
      <c r="A345" s="69" t="s">
        <v>130</v>
      </c>
      <c r="B345" s="164" t="s">
        <v>102</v>
      </c>
      <c r="C345" s="166" t="s">
        <v>944</v>
      </c>
      <c r="D345" s="70">
        <v>700000</v>
      </c>
      <c r="E345" s="70">
        <v>300000</v>
      </c>
      <c r="F345" s="70">
        <f>D345-E345</f>
        <v>400000</v>
      </c>
    </row>
    <row r="346" spans="1:6" ht="22.9" customHeight="1" x14ac:dyDescent="0.2">
      <c r="A346" s="69" t="s">
        <v>366</v>
      </c>
      <c r="B346" s="164" t="s">
        <v>102</v>
      </c>
      <c r="C346" s="166" t="s">
        <v>388</v>
      </c>
      <c r="D346" s="70">
        <f t="shared" ref="D346:E347" si="52">D347</f>
        <v>700000</v>
      </c>
      <c r="E346" s="70">
        <f t="shared" si="52"/>
        <v>531284</v>
      </c>
      <c r="F346" s="70">
        <f t="shared" si="50"/>
        <v>168716</v>
      </c>
    </row>
    <row r="347" spans="1:6" ht="24" customHeight="1" x14ac:dyDescent="0.2">
      <c r="A347" s="69" t="s">
        <v>372</v>
      </c>
      <c r="B347" s="164" t="s">
        <v>102</v>
      </c>
      <c r="C347" s="166" t="s">
        <v>389</v>
      </c>
      <c r="D347" s="70">
        <f t="shared" si="52"/>
        <v>700000</v>
      </c>
      <c r="E347" s="70">
        <f t="shared" si="52"/>
        <v>531284</v>
      </c>
      <c r="F347" s="70">
        <f t="shared" si="50"/>
        <v>168716</v>
      </c>
    </row>
    <row r="348" spans="1:6" ht="36" customHeight="1" x14ac:dyDescent="0.2">
      <c r="A348" s="69" t="s">
        <v>374</v>
      </c>
      <c r="B348" s="164" t="s">
        <v>102</v>
      </c>
      <c r="C348" s="166" t="s">
        <v>390</v>
      </c>
      <c r="D348" s="70">
        <v>700000</v>
      </c>
      <c r="E348" s="70">
        <v>531284</v>
      </c>
      <c r="F348" s="70">
        <f t="shared" si="50"/>
        <v>168716</v>
      </c>
    </row>
    <row r="349" spans="1:6" x14ac:dyDescent="0.2">
      <c r="A349" s="66" t="s">
        <v>391</v>
      </c>
      <c r="B349" s="67" t="s">
        <v>102</v>
      </c>
      <c r="C349" s="68" t="s">
        <v>392</v>
      </c>
      <c r="D349" s="142">
        <f>+D350</f>
        <v>2236600</v>
      </c>
      <c r="E349" s="142">
        <f>E350</f>
        <v>1080000</v>
      </c>
      <c r="F349" s="142">
        <f t="shared" si="50"/>
        <v>1156600</v>
      </c>
    </row>
    <row r="350" spans="1:6" ht="34.15" customHeight="1" x14ac:dyDescent="0.2">
      <c r="A350" s="69" t="s">
        <v>220</v>
      </c>
      <c r="B350" s="164" t="s">
        <v>102</v>
      </c>
      <c r="C350" s="166" t="s">
        <v>393</v>
      </c>
      <c r="D350" s="70">
        <f>D351</f>
        <v>2236600</v>
      </c>
      <c r="E350" s="70">
        <f>E351</f>
        <v>1080000</v>
      </c>
      <c r="F350" s="70">
        <f t="shared" si="50"/>
        <v>1156600</v>
      </c>
    </row>
    <row r="351" spans="1:6" ht="16.149999999999999" customHeight="1" x14ac:dyDescent="0.2">
      <c r="A351" s="69" t="s">
        <v>221</v>
      </c>
      <c r="B351" s="164" t="s">
        <v>102</v>
      </c>
      <c r="C351" s="166" t="s">
        <v>394</v>
      </c>
      <c r="D351" s="70">
        <f>D352</f>
        <v>2236600</v>
      </c>
      <c r="E351" s="70">
        <f>E352</f>
        <v>1080000</v>
      </c>
      <c r="F351" s="70">
        <f t="shared" si="50"/>
        <v>1156600</v>
      </c>
    </row>
    <row r="352" spans="1:6" ht="24.6" customHeight="1" x14ac:dyDescent="0.2">
      <c r="A352" s="69" t="s">
        <v>222</v>
      </c>
      <c r="B352" s="164" t="s">
        <v>102</v>
      </c>
      <c r="C352" s="166" t="s">
        <v>395</v>
      </c>
      <c r="D352" s="70">
        <v>2236600</v>
      </c>
      <c r="E352" s="70">
        <v>1080000</v>
      </c>
      <c r="F352" s="70">
        <f t="shared" si="50"/>
        <v>1156600</v>
      </c>
    </row>
    <row r="353" spans="1:6" ht="24" customHeight="1" x14ac:dyDescent="0.2">
      <c r="A353" s="66" t="s">
        <v>396</v>
      </c>
      <c r="B353" s="67" t="s">
        <v>102</v>
      </c>
      <c r="C353" s="68" t="s">
        <v>397</v>
      </c>
      <c r="D353" s="142">
        <f>D354+D357+D359</f>
        <v>378000</v>
      </c>
      <c r="E353" s="142">
        <f>E354+E357+E359</f>
        <v>121130</v>
      </c>
      <c r="F353" s="142">
        <f t="shared" si="50"/>
        <v>256870</v>
      </c>
    </row>
    <row r="354" spans="1:6" ht="25.9" customHeight="1" x14ac:dyDescent="0.2">
      <c r="A354" s="69" t="s">
        <v>124</v>
      </c>
      <c r="B354" s="164" t="s">
        <v>102</v>
      </c>
      <c r="C354" s="166" t="s">
        <v>398</v>
      </c>
      <c r="D354" s="70">
        <f>D355</f>
        <v>253366</v>
      </c>
      <c r="E354" s="70">
        <f t="shared" ref="E354" si="53">E355</f>
        <v>34496</v>
      </c>
      <c r="F354" s="70">
        <f t="shared" si="50"/>
        <v>218870</v>
      </c>
    </row>
    <row r="355" spans="1:6" ht="36.6" customHeight="1" x14ac:dyDescent="0.2">
      <c r="A355" s="69" t="s">
        <v>126</v>
      </c>
      <c r="B355" s="164" t="s">
        <v>102</v>
      </c>
      <c r="C355" s="166" t="s">
        <v>399</v>
      </c>
      <c r="D355" s="70">
        <f>D356</f>
        <v>253366</v>
      </c>
      <c r="E355" s="169">
        <f>E356</f>
        <v>34496</v>
      </c>
      <c r="F355" s="70">
        <f t="shared" si="50"/>
        <v>218870</v>
      </c>
    </row>
    <row r="356" spans="1:6" ht="17.45" customHeight="1" x14ac:dyDescent="0.2">
      <c r="A356" s="69" t="s">
        <v>130</v>
      </c>
      <c r="B356" s="164" t="s">
        <v>102</v>
      </c>
      <c r="C356" s="166" t="s">
        <v>400</v>
      </c>
      <c r="D356" s="70">
        <v>253366</v>
      </c>
      <c r="E356" s="70">
        <v>34496</v>
      </c>
      <c r="F356" s="70">
        <f t="shared" si="50"/>
        <v>218870</v>
      </c>
    </row>
    <row r="357" spans="1:6" ht="24.6" customHeight="1" x14ac:dyDescent="0.2">
      <c r="A357" s="69" t="s">
        <v>366</v>
      </c>
      <c r="B357" s="164" t="s">
        <v>102</v>
      </c>
      <c r="C357" s="166" t="s">
        <v>401</v>
      </c>
      <c r="D357" s="70">
        <f>D358</f>
        <v>98000</v>
      </c>
      <c r="E357" s="70">
        <f>E358</f>
        <v>60000</v>
      </c>
      <c r="F357" s="70">
        <f t="shared" si="50"/>
        <v>38000</v>
      </c>
    </row>
    <row r="358" spans="1:6" ht="15" customHeight="1" x14ac:dyDescent="0.2">
      <c r="A358" s="69" t="s">
        <v>376</v>
      </c>
      <c r="B358" s="164" t="s">
        <v>102</v>
      </c>
      <c r="C358" s="166" t="s">
        <v>402</v>
      </c>
      <c r="D358" s="70">
        <v>98000</v>
      </c>
      <c r="E358" s="70">
        <v>60000</v>
      </c>
      <c r="F358" s="70">
        <f>D358-E358</f>
        <v>38000</v>
      </c>
    </row>
    <row r="359" spans="1:6" ht="34.5" customHeight="1" x14ac:dyDescent="0.2">
      <c r="A359" s="69" t="s">
        <v>220</v>
      </c>
      <c r="B359" s="164" t="s">
        <v>102</v>
      </c>
      <c r="C359" s="166" t="s">
        <v>892</v>
      </c>
      <c r="D359" s="70">
        <f>D360</f>
        <v>26634</v>
      </c>
      <c r="E359" s="70">
        <f>E360</f>
        <v>26634</v>
      </c>
      <c r="F359" s="70">
        <f>D359-E359</f>
        <v>0</v>
      </c>
    </row>
    <row r="360" spans="1:6" ht="19.5" customHeight="1" x14ac:dyDescent="0.2">
      <c r="A360" s="69" t="s">
        <v>221</v>
      </c>
      <c r="B360" s="164" t="s">
        <v>102</v>
      </c>
      <c r="C360" s="166" t="s">
        <v>893</v>
      </c>
      <c r="D360" s="70">
        <f>D361</f>
        <v>26634</v>
      </c>
      <c r="E360" s="70">
        <f>E361</f>
        <v>26634</v>
      </c>
      <c r="F360" s="70">
        <f>D360-E360</f>
        <v>0</v>
      </c>
    </row>
    <row r="361" spans="1:6" ht="24" customHeight="1" x14ac:dyDescent="0.2">
      <c r="A361" s="69" t="s">
        <v>222</v>
      </c>
      <c r="B361" s="164" t="s">
        <v>102</v>
      </c>
      <c r="C361" s="166" t="s">
        <v>891</v>
      </c>
      <c r="D361" s="70">
        <v>26634</v>
      </c>
      <c r="E361" s="70">
        <v>26634</v>
      </c>
      <c r="F361" s="70">
        <f>D361-E361</f>
        <v>0</v>
      </c>
    </row>
    <row r="362" spans="1:6" x14ac:dyDescent="0.2">
      <c r="A362" s="66" t="s">
        <v>403</v>
      </c>
      <c r="B362" s="67" t="s">
        <v>102</v>
      </c>
      <c r="C362" s="68" t="s">
        <v>404</v>
      </c>
      <c r="D362" s="142">
        <f>D363+D366+D369</f>
        <v>423000</v>
      </c>
      <c r="E362" s="142">
        <f>E363+E366+E369</f>
        <v>296230.2</v>
      </c>
      <c r="F362" s="142">
        <f t="shared" si="50"/>
        <v>126769.79999999999</v>
      </c>
    </row>
    <row r="363" spans="1:6" ht="63" customHeight="1" x14ac:dyDescent="0.2">
      <c r="A363" s="69" t="s">
        <v>106</v>
      </c>
      <c r="B363" s="164" t="s">
        <v>102</v>
      </c>
      <c r="C363" s="166" t="s">
        <v>405</v>
      </c>
      <c r="D363" s="70">
        <f>D364</f>
        <v>290000</v>
      </c>
      <c r="E363" s="70">
        <f>E364</f>
        <v>210289.7</v>
      </c>
      <c r="F363" s="70">
        <f>D363-E363</f>
        <v>79710.299999999988</v>
      </c>
    </row>
    <row r="364" spans="1:6" ht="28.15" customHeight="1" x14ac:dyDescent="0.2">
      <c r="A364" s="69" t="s">
        <v>116</v>
      </c>
      <c r="B364" s="164" t="s">
        <v>102</v>
      </c>
      <c r="C364" s="166" t="s">
        <v>406</v>
      </c>
      <c r="D364" s="70">
        <f>D365</f>
        <v>290000</v>
      </c>
      <c r="E364" s="70">
        <f>E365</f>
        <v>210289.7</v>
      </c>
      <c r="F364" s="70">
        <f t="shared" si="50"/>
        <v>79710.299999999988</v>
      </c>
    </row>
    <row r="365" spans="1:6" ht="56.45" customHeight="1" x14ac:dyDescent="0.2">
      <c r="A365" s="69" t="s">
        <v>197</v>
      </c>
      <c r="B365" s="164" t="s">
        <v>102</v>
      </c>
      <c r="C365" s="166" t="s">
        <v>407</v>
      </c>
      <c r="D365" s="70">
        <f>D380</f>
        <v>290000</v>
      </c>
      <c r="E365" s="70">
        <f>E380</f>
        <v>210289.7</v>
      </c>
      <c r="F365" s="70">
        <f t="shared" si="50"/>
        <v>79710.299999999988</v>
      </c>
    </row>
    <row r="366" spans="1:6" ht="25.9" customHeight="1" x14ac:dyDescent="0.2">
      <c r="A366" s="69" t="s">
        <v>124</v>
      </c>
      <c r="B366" s="164" t="s">
        <v>102</v>
      </c>
      <c r="C366" s="166" t="s">
        <v>408</v>
      </c>
      <c r="D366" s="70">
        <f>D367</f>
        <v>118700</v>
      </c>
      <c r="E366" s="70">
        <f>E367</f>
        <v>81640.5</v>
      </c>
      <c r="F366" s="70">
        <f t="shared" si="50"/>
        <v>37059.5</v>
      </c>
    </row>
    <row r="367" spans="1:6" ht="35.25" customHeight="1" x14ac:dyDescent="0.2">
      <c r="A367" s="69" t="s">
        <v>126</v>
      </c>
      <c r="B367" s="164" t="s">
        <v>102</v>
      </c>
      <c r="C367" s="166" t="s">
        <v>409</v>
      </c>
      <c r="D367" s="70">
        <f>D368</f>
        <v>118700</v>
      </c>
      <c r="E367" s="70">
        <f>E368</f>
        <v>81640.5</v>
      </c>
      <c r="F367" s="70">
        <f t="shared" si="50"/>
        <v>37059.5</v>
      </c>
    </row>
    <row r="368" spans="1:6" ht="14.45" customHeight="1" x14ac:dyDescent="0.2">
      <c r="A368" s="69" t="s">
        <v>130</v>
      </c>
      <c r="B368" s="164" t="s">
        <v>102</v>
      </c>
      <c r="C368" s="166" t="s">
        <v>410</v>
      </c>
      <c r="D368" s="70">
        <f>D374+D383</f>
        <v>118700</v>
      </c>
      <c r="E368" s="70">
        <f>E374+E383</f>
        <v>81640.5</v>
      </c>
      <c r="F368" s="70">
        <f>D368-E368</f>
        <v>37059.5</v>
      </c>
    </row>
    <row r="369" spans="1:6" ht="23.25" customHeight="1" x14ac:dyDescent="0.2">
      <c r="A369" s="110" t="s">
        <v>366</v>
      </c>
      <c r="B369" s="164"/>
      <c r="C369" s="166" t="s">
        <v>868</v>
      </c>
      <c r="D369" s="70">
        <f>D370</f>
        <v>14300</v>
      </c>
      <c r="E369" s="70">
        <f>E370</f>
        <v>4300</v>
      </c>
      <c r="F369" s="70">
        <f>D369-E369</f>
        <v>10000</v>
      </c>
    </row>
    <row r="370" spans="1:6" ht="18.75" customHeight="1" x14ac:dyDescent="0.2">
      <c r="A370" s="109" t="s">
        <v>676</v>
      </c>
      <c r="B370" s="164"/>
      <c r="C370" s="166" t="s">
        <v>869</v>
      </c>
      <c r="D370" s="70">
        <f>D376</f>
        <v>14300</v>
      </c>
      <c r="E370" s="70">
        <f>E376</f>
        <v>4300</v>
      </c>
      <c r="F370" s="70">
        <f>D370-E370</f>
        <v>10000</v>
      </c>
    </row>
    <row r="371" spans="1:6" x14ac:dyDescent="0.2">
      <c r="A371" s="66" t="s">
        <v>411</v>
      </c>
      <c r="B371" s="67" t="s">
        <v>102</v>
      </c>
      <c r="C371" s="68" t="s">
        <v>412</v>
      </c>
      <c r="D371" s="142">
        <f>D372+D375</f>
        <v>118000</v>
      </c>
      <c r="E371" s="142">
        <f>E372+E375</f>
        <v>82150.5</v>
      </c>
      <c r="F371" s="142">
        <f t="shared" si="50"/>
        <v>35849.5</v>
      </c>
    </row>
    <row r="372" spans="1:6" ht="23.45" customHeight="1" x14ac:dyDescent="0.2">
      <c r="A372" s="69" t="s">
        <v>124</v>
      </c>
      <c r="B372" s="164" t="s">
        <v>102</v>
      </c>
      <c r="C372" s="166" t="s">
        <v>413</v>
      </c>
      <c r="D372" s="70">
        <f t="shared" ref="D372:E372" si="54">D373</f>
        <v>103700</v>
      </c>
      <c r="E372" s="70">
        <f t="shared" si="54"/>
        <v>77850.5</v>
      </c>
      <c r="F372" s="70">
        <f t="shared" si="50"/>
        <v>25849.5</v>
      </c>
    </row>
    <row r="373" spans="1:6" ht="34.15" customHeight="1" x14ac:dyDescent="0.2">
      <c r="A373" s="69" t="s">
        <v>126</v>
      </c>
      <c r="B373" s="164" t="s">
        <v>102</v>
      </c>
      <c r="C373" s="166" t="s">
        <v>414</v>
      </c>
      <c r="D373" s="174">
        <f>D374</f>
        <v>103700</v>
      </c>
      <c r="E373" s="174">
        <f>E374</f>
        <v>77850.5</v>
      </c>
      <c r="F373" s="70">
        <f t="shared" si="50"/>
        <v>25849.5</v>
      </c>
    </row>
    <row r="374" spans="1:6" ht="19.5" customHeight="1" x14ac:dyDescent="0.2">
      <c r="A374" s="69" t="s">
        <v>130</v>
      </c>
      <c r="B374" s="164" t="s">
        <v>102</v>
      </c>
      <c r="C374" s="166" t="s">
        <v>415</v>
      </c>
      <c r="D374" s="174">
        <v>103700</v>
      </c>
      <c r="E374" s="174">
        <v>77850.5</v>
      </c>
      <c r="F374" s="70">
        <f t="shared" si="50"/>
        <v>25849.5</v>
      </c>
    </row>
    <row r="375" spans="1:6" ht="22.5" customHeight="1" x14ac:dyDescent="0.2">
      <c r="A375" s="109" t="s">
        <v>366</v>
      </c>
      <c r="B375" s="164" t="s">
        <v>102</v>
      </c>
      <c r="C375" s="166" t="s">
        <v>866</v>
      </c>
      <c r="D375" s="174">
        <f>D376</f>
        <v>14300</v>
      </c>
      <c r="E375" s="174">
        <f>E376</f>
        <v>4300</v>
      </c>
      <c r="F375" s="70">
        <f>D375-E375</f>
        <v>10000</v>
      </c>
    </row>
    <row r="376" spans="1:6" ht="19.5" customHeight="1" x14ac:dyDescent="0.2">
      <c r="A376" s="109" t="s">
        <v>676</v>
      </c>
      <c r="B376" s="164" t="s">
        <v>102</v>
      </c>
      <c r="C376" s="166" t="s">
        <v>867</v>
      </c>
      <c r="D376" s="174">
        <v>14300</v>
      </c>
      <c r="E376" s="174">
        <v>4300</v>
      </c>
      <c r="F376" s="70">
        <f>D376-E376</f>
        <v>10000</v>
      </c>
    </row>
    <row r="377" spans="1:6" ht="24.6" customHeight="1" x14ac:dyDescent="0.2">
      <c r="A377" s="66" t="s">
        <v>416</v>
      </c>
      <c r="B377" s="67" t="s">
        <v>102</v>
      </c>
      <c r="C377" s="68" t="s">
        <v>417</v>
      </c>
      <c r="D377" s="142">
        <f>D378+D381</f>
        <v>305000</v>
      </c>
      <c r="E377" s="176">
        <f>E378+E381</f>
        <v>214079.7</v>
      </c>
      <c r="F377" s="142">
        <f t="shared" si="50"/>
        <v>90920.299999999988</v>
      </c>
    </row>
    <row r="378" spans="1:6" ht="75" customHeight="1" x14ac:dyDescent="0.2">
      <c r="A378" s="69" t="s">
        <v>106</v>
      </c>
      <c r="B378" s="164" t="s">
        <v>102</v>
      </c>
      <c r="C378" s="166" t="s">
        <v>418</v>
      </c>
      <c r="D378" s="70">
        <f>D379</f>
        <v>290000</v>
      </c>
      <c r="E378" s="70">
        <f>E379</f>
        <v>210289.7</v>
      </c>
      <c r="F378" s="70">
        <f t="shared" si="50"/>
        <v>79710.299999999988</v>
      </c>
    </row>
    <row r="379" spans="1:6" ht="28.5" customHeight="1" x14ac:dyDescent="0.2">
      <c r="A379" s="69" t="s">
        <v>116</v>
      </c>
      <c r="B379" s="164" t="s">
        <v>102</v>
      </c>
      <c r="C379" s="166" t="s">
        <v>493</v>
      </c>
      <c r="D379" s="70">
        <f>D380</f>
        <v>290000</v>
      </c>
      <c r="E379" s="70">
        <f>E380</f>
        <v>210289.7</v>
      </c>
      <c r="F379" s="70">
        <f t="shared" si="50"/>
        <v>79710.299999999988</v>
      </c>
    </row>
    <row r="380" spans="1:6" ht="58.5" customHeight="1" x14ac:dyDescent="0.2">
      <c r="A380" s="69" t="s">
        <v>197</v>
      </c>
      <c r="B380" s="164" t="s">
        <v>102</v>
      </c>
      <c r="C380" s="166" t="s">
        <v>494</v>
      </c>
      <c r="D380" s="70">
        <v>290000</v>
      </c>
      <c r="E380" s="70">
        <v>210289.7</v>
      </c>
      <c r="F380" s="70">
        <f t="shared" si="50"/>
        <v>79710.299999999988</v>
      </c>
    </row>
    <row r="381" spans="1:6" ht="25.9" customHeight="1" x14ac:dyDescent="0.2">
      <c r="A381" s="69" t="s">
        <v>124</v>
      </c>
      <c r="B381" s="164" t="s">
        <v>102</v>
      </c>
      <c r="C381" s="166" t="s">
        <v>492</v>
      </c>
      <c r="D381" s="70">
        <f>D382</f>
        <v>15000</v>
      </c>
      <c r="E381" s="70">
        <f>E382</f>
        <v>3790</v>
      </c>
      <c r="F381" s="70">
        <f t="shared" si="50"/>
        <v>11210</v>
      </c>
    </row>
    <row r="382" spans="1:6" ht="36.75" customHeight="1" x14ac:dyDescent="0.2">
      <c r="A382" s="69" t="s">
        <v>126</v>
      </c>
      <c r="B382" s="164" t="s">
        <v>102</v>
      </c>
      <c r="C382" s="166" t="s">
        <v>491</v>
      </c>
      <c r="D382" s="70">
        <f>D383</f>
        <v>15000</v>
      </c>
      <c r="E382" s="70">
        <f t="shared" ref="E382:F382" si="55">E383</f>
        <v>3790</v>
      </c>
      <c r="F382" s="70">
        <f t="shared" si="55"/>
        <v>11210</v>
      </c>
    </row>
    <row r="383" spans="1:6" ht="14.45" customHeight="1" x14ac:dyDescent="0.2">
      <c r="A383" s="69" t="s">
        <v>130</v>
      </c>
      <c r="B383" s="164" t="s">
        <v>102</v>
      </c>
      <c r="C383" s="166" t="s">
        <v>490</v>
      </c>
      <c r="D383" s="70">
        <v>15000</v>
      </c>
      <c r="E383" s="70">
        <v>3790</v>
      </c>
      <c r="F383" s="70">
        <f t="shared" si="50"/>
        <v>11210</v>
      </c>
    </row>
    <row r="384" spans="1:6" ht="25.15" customHeight="1" x14ac:dyDescent="0.2">
      <c r="A384" s="66" t="s">
        <v>419</v>
      </c>
      <c r="B384" s="67" t="s">
        <v>102</v>
      </c>
      <c r="C384" s="68" t="s">
        <v>420</v>
      </c>
      <c r="D384" s="142">
        <f t="shared" ref="D384:E386" si="56">D385</f>
        <v>2060840.73</v>
      </c>
      <c r="E384" s="142">
        <f t="shared" si="56"/>
        <v>1135965.6499999999</v>
      </c>
      <c r="F384" s="142">
        <f t="shared" si="50"/>
        <v>924875.08000000007</v>
      </c>
    </row>
    <row r="385" spans="1:10" ht="25.15" customHeight="1" x14ac:dyDescent="0.2">
      <c r="A385" s="69" t="s">
        <v>421</v>
      </c>
      <c r="B385" s="164" t="s">
        <v>102</v>
      </c>
      <c r="C385" s="166" t="s">
        <v>422</v>
      </c>
      <c r="D385" s="70">
        <f>D386</f>
        <v>2060840.73</v>
      </c>
      <c r="E385" s="70">
        <f t="shared" si="56"/>
        <v>1135965.6499999999</v>
      </c>
      <c r="F385" s="70">
        <f t="shared" si="50"/>
        <v>924875.08000000007</v>
      </c>
    </row>
    <row r="386" spans="1:10" ht="14.45" customHeight="1" x14ac:dyDescent="0.2">
      <c r="A386" s="69" t="s">
        <v>423</v>
      </c>
      <c r="B386" s="164" t="s">
        <v>102</v>
      </c>
      <c r="C386" s="166" t="s">
        <v>424</v>
      </c>
      <c r="D386" s="70">
        <f>D387</f>
        <v>2060840.73</v>
      </c>
      <c r="E386" s="70">
        <f t="shared" si="56"/>
        <v>1135965.6499999999</v>
      </c>
      <c r="F386" s="70">
        <f t="shared" si="50"/>
        <v>924875.08000000007</v>
      </c>
    </row>
    <row r="387" spans="1:10" ht="22.15" customHeight="1" x14ac:dyDescent="0.2">
      <c r="A387" s="66" t="s">
        <v>425</v>
      </c>
      <c r="B387" s="67" t="s">
        <v>102</v>
      </c>
      <c r="C387" s="68" t="s">
        <v>426</v>
      </c>
      <c r="D387" s="142">
        <f>D388</f>
        <v>2060840.73</v>
      </c>
      <c r="E387" s="142">
        <f>E388</f>
        <v>1135965.6499999999</v>
      </c>
      <c r="F387" s="142">
        <f t="shared" si="50"/>
        <v>924875.08000000007</v>
      </c>
    </row>
    <row r="388" spans="1:10" ht="22.15" customHeight="1" x14ac:dyDescent="0.2">
      <c r="A388" s="69" t="s">
        <v>421</v>
      </c>
      <c r="B388" s="164" t="s">
        <v>102</v>
      </c>
      <c r="C388" s="166" t="s">
        <v>427</v>
      </c>
      <c r="D388" s="175">
        <f>D389</f>
        <v>2060840.73</v>
      </c>
      <c r="E388" s="175">
        <f>E389</f>
        <v>1135965.6499999999</v>
      </c>
      <c r="F388" s="70">
        <f t="shared" si="50"/>
        <v>924875.08000000007</v>
      </c>
    </row>
    <row r="389" spans="1:10" ht="13.9" customHeight="1" x14ac:dyDescent="0.2">
      <c r="A389" s="69" t="s">
        <v>423</v>
      </c>
      <c r="B389" s="164" t="s">
        <v>102</v>
      </c>
      <c r="C389" s="166" t="s">
        <v>428</v>
      </c>
      <c r="D389" s="73">
        <v>2060840.73</v>
      </c>
      <c r="E389" s="73">
        <v>1135965.6499999999</v>
      </c>
      <c r="F389" s="73">
        <f t="shared" si="50"/>
        <v>924875.08000000007</v>
      </c>
    </row>
    <row r="390" spans="1:10" ht="15" customHeight="1" x14ac:dyDescent="0.2">
      <c r="A390" s="69"/>
      <c r="B390" s="164"/>
      <c r="C390" s="166"/>
      <c r="D390" s="73"/>
      <c r="E390" s="73"/>
      <c r="F390" s="73"/>
    </row>
    <row r="391" spans="1:10" ht="25.9" customHeight="1" x14ac:dyDescent="0.2">
      <c r="A391" s="69" t="s">
        <v>429</v>
      </c>
      <c r="B391" s="164" t="s">
        <v>430</v>
      </c>
      <c r="C391" s="166" t="s">
        <v>103</v>
      </c>
      <c r="D391" s="70">
        <v>-16500977.9</v>
      </c>
      <c r="E391" s="70">
        <f>Доходы!E24-Расходы!E11</f>
        <v>57062662.779999971</v>
      </c>
      <c r="F391" s="70" t="s">
        <v>662</v>
      </c>
    </row>
    <row r="392" spans="1:10" ht="12.75" customHeight="1" x14ac:dyDescent="0.2">
      <c r="D392" s="93"/>
    </row>
    <row r="393" spans="1:10" ht="12.75" customHeight="1" x14ac:dyDescent="0.2">
      <c r="D393" s="129"/>
      <c r="E393" s="129"/>
    </row>
    <row r="394" spans="1:10" ht="12.75" customHeight="1" x14ac:dyDescent="0.2">
      <c r="D394" s="93"/>
      <c r="E394" s="93"/>
    </row>
    <row r="395" spans="1:10" s="76" customFormat="1" ht="12.75" customHeight="1" x14ac:dyDescent="0.2">
      <c r="A395" s="74"/>
      <c r="B395" s="75"/>
      <c r="C395" s="75"/>
      <c r="D395" s="77"/>
      <c r="E395" s="77"/>
      <c r="G395" s="61"/>
      <c r="H395" s="61"/>
      <c r="I395" s="61"/>
      <c r="J395" s="61"/>
    </row>
  </sheetData>
  <mergeCells count="7">
    <mergeCell ref="F4:F9"/>
    <mergeCell ref="A2:D2"/>
    <mergeCell ref="A4:A9"/>
    <mergeCell ref="B4:B9"/>
    <mergeCell ref="C4:C9"/>
    <mergeCell ref="D4:D9"/>
    <mergeCell ref="E4:E9"/>
  </mergeCells>
  <conditionalFormatting sqref="E12:F12">
    <cfRule type="cellIs" priority="1" stopIfTrue="1" operator="equal">
      <formula>0</formula>
    </cfRule>
  </conditionalFormatting>
  <pageMargins left="0.98425196850393704" right="0.98425196850393704" top="0.74803149606299213" bottom="0.74803149606299213" header="0.31496062992125984" footer="0.31496062992125984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view="pageBreakPreview" zoomScale="110" zoomScaleNormal="110" zoomScaleSheetLayoutView="110" workbookViewId="0">
      <selection activeCell="F32" sqref="F32"/>
    </sheetView>
  </sheetViews>
  <sheetFormatPr defaultColWidth="9.140625" defaultRowHeight="12.75" customHeight="1" x14ac:dyDescent="0.2"/>
  <cols>
    <col min="1" max="1" width="46.5703125" style="95" customWidth="1"/>
    <col min="2" max="2" width="5.5703125" style="95" customWidth="1"/>
    <col min="3" max="3" width="31.42578125" style="95" customWidth="1"/>
    <col min="4" max="4" width="17.7109375" style="95" customWidth="1"/>
    <col min="5" max="5" width="14" style="95" customWidth="1"/>
    <col min="6" max="6" width="15.7109375" style="95" customWidth="1"/>
    <col min="7" max="7" width="6.28515625" style="95" customWidth="1"/>
    <col min="8" max="8" width="19.85546875" style="95" customWidth="1"/>
    <col min="9" max="16384" width="9.140625" style="95"/>
  </cols>
  <sheetData>
    <row r="1" spans="1:8" ht="11.1" customHeight="1" x14ac:dyDescent="0.2">
      <c r="A1" s="207" t="s">
        <v>432</v>
      </c>
      <c r="B1" s="207"/>
      <c r="C1" s="207"/>
      <c r="D1" s="207"/>
      <c r="E1" s="207"/>
      <c r="F1" s="207"/>
    </row>
    <row r="2" spans="1:8" ht="13.15" customHeight="1" x14ac:dyDescent="0.25">
      <c r="A2" s="194" t="s">
        <v>433</v>
      </c>
      <c r="B2" s="194"/>
      <c r="C2" s="194"/>
      <c r="D2" s="194"/>
      <c r="E2" s="194"/>
      <c r="F2" s="194"/>
    </row>
    <row r="3" spans="1:8" ht="9" customHeight="1" x14ac:dyDescent="0.2">
      <c r="A3" s="1"/>
      <c r="B3" s="2"/>
      <c r="C3" s="3"/>
      <c r="D3" s="4"/>
      <c r="E3" s="4"/>
      <c r="F3" s="3"/>
    </row>
    <row r="4" spans="1:8" ht="13.9" customHeight="1" x14ac:dyDescent="0.2">
      <c r="A4" s="25">
        <v>1</v>
      </c>
      <c r="B4" s="25">
        <v>2</v>
      </c>
      <c r="C4" s="25">
        <v>3</v>
      </c>
      <c r="D4" s="144" t="s">
        <v>23</v>
      </c>
      <c r="E4" s="144" t="s">
        <v>24</v>
      </c>
      <c r="F4" s="144" t="s">
        <v>25</v>
      </c>
    </row>
    <row r="5" spans="1:8" ht="4.9000000000000004" customHeight="1" x14ac:dyDescent="0.2">
      <c r="A5" s="208" t="s">
        <v>17</v>
      </c>
      <c r="B5" s="208" t="s">
        <v>18</v>
      </c>
      <c r="C5" s="208" t="s">
        <v>434</v>
      </c>
      <c r="D5" s="209" t="s">
        <v>20</v>
      </c>
      <c r="E5" s="209" t="s">
        <v>21</v>
      </c>
      <c r="F5" s="209" t="s">
        <v>22</v>
      </c>
    </row>
    <row r="6" spans="1:8" ht="6" customHeight="1" x14ac:dyDescent="0.2">
      <c r="A6" s="208"/>
      <c r="B6" s="208"/>
      <c r="C6" s="208"/>
      <c r="D6" s="209"/>
      <c r="E6" s="209"/>
      <c r="F6" s="209"/>
    </row>
    <row r="7" spans="1:8" ht="4.9000000000000004" customHeight="1" x14ac:dyDescent="0.2">
      <c r="A7" s="208"/>
      <c r="B7" s="208"/>
      <c r="C7" s="208"/>
      <c r="D7" s="209"/>
      <c r="E7" s="209"/>
      <c r="F7" s="209"/>
    </row>
    <row r="8" spans="1:8" ht="6" customHeight="1" x14ac:dyDescent="0.2">
      <c r="A8" s="208"/>
      <c r="B8" s="208"/>
      <c r="C8" s="208"/>
      <c r="D8" s="209"/>
      <c r="E8" s="209"/>
      <c r="F8" s="209"/>
    </row>
    <row r="9" spans="1:8" ht="6" customHeight="1" x14ac:dyDescent="0.2">
      <c r="A9" s="208"/>
      <c r="B9" s="208"/>
      <c r="C9" s="208"/>
      <c r="D9" s="209"/>
      <c r="E9" s="209"/>
      <c r="F9" s="209"/>
    </row>
    <row r="10" spans="1:8" ht="6.6" customHeight="1" x14ac:dyDescent="0.2">
      <c r="A10" s="208"/>
      <c r="B10" s="208"/>
      <c r="C10" s="208"/>
      <c r="D10" s="209"/>
      <c r="E10" s="209"/>
      <c r="F10" s="209"/>
    </row>
    <row r="11" spans="1:8" ht="13.15" hidden="1" customHeight="1" x14ac:dyDescent="0.2">
      <c r="A11" s="208"/>
      <c r="B11" s="208"/>
      <c r="C11" s="208"/>
      <c r="D11" s="209"/>
      <c r="E11" s="209"/>
      <c r="F11" s="209"/>
    </row>
    <row r="12" spans="1:8" x14ac:dyDescent="0.2">
      <c r="A12" s="25">
        <v>1</v>
      </c>
      <c r="B12" s="25">
        <v>2</v>
      </c>
      <c r="C12" s="25">
        <v>3</v>
      </c>
      <c r="D12" s="144" t="s">
        <v>23</v>
      </c>
      <c r="E12" s="144" t="s">
        <v>24</v>
      </c>
      <c r="F12" s="144" t="s">
        <v>25</v>
      </c>
    </row>
    <row r="13" spans="1:8" ht="26.25" customHeight="1" x14ac:dyDescent="0.2">
      <c r="A13" s="34" t="s">
        <v>435</v>
      </c>
      <c r="B13" s="35" t="s">
        <v>436</v>
      </c>
      <c r="C13" s="36" t="s">
        <v>463</v>
      </c>
      <c r="D13" s="145">
        <f>D15+D30</f>
        <v>16500977.899999999</v>
      </c>
      <c r="E13" s="145">
        <f>E15+E30</f>
        <v>-57062662.779999927</v>
      </c>
      <c r="F13" s="146">
        <f>D13-E13</f>
        <v>73563640.679999918</v>
      </c>
      <c r="G13" s="14"/>
      <c r="H13" s="14"/>
    </row>
    <row r="14" spans="1:8" x14ac:dyDescent="0.2">
      <c r="A14" s="37" t="s">
        <v>464</v>
      </c>
      <c r="B14" s="38"/>
      <c r="C14" s="39"/>
      <c r="D14" s="39"/>
      <c r="E14" s="147"/>
      <c r="F14" s="148"/>
    </row>
    <row r="15" spans="1:8" ht="17.25" customHeight="1" x14ac:dyDescent="0.2">
      <c r="A15" s="40" t="s">
        <v>437</v>
      </c>
      <c r="B15" s="41" t="s">
        <v>438</v>
      </c>
      <c r="C15" s="42" t="s">
        <v>463</v>
      </c>
      <c r="D15" s="149">
        <f>D17+D22</f>
        <v>-7350000</v>
      </c>
      <c r="E15" s="149">
        <f>E17+E22</f>
        <v>15823978.549999997</v>
      </c>
      <c r="F15" s="146">
        <f>D15-E15</f>
        <v>-23173978.549999997</v>
      </c>
      <c r="G15" s="14"/>
    </row>
    <row r="16" spans="1:8" x14ac:dyDescent="0.2">
      <c r="A16" s="43" t="s">
        <v>439</v>
      </c>
      <c r="B16" s="44"/>
      <c r="C16" s="45"/>
      <c r="D16" s="45"/>
      <c r="E16" s="45"/>
      <c r="F16" s="150"/>
    </row>
    <row r="17" spans="1:6" ht="34.5" customHeight="1" x14ac:dyDescent="0.2">
      <c r="A17" s="46" t="s">
        <v>736</v>
      </c>
      <c r="B17" s="47" t="s">
        <v>438</v>
      </c>
      <c r="C17" s="48" t="s">
        <v>465</v>
      </c>
      <c r="D17" s="151">
        <f>D18+D20</f>
        <v>-7350000</v>
      </c>
      <c r="E17" s="151">
        <f>E18+E20</f>
        <v>-19922715</v>
      </c>
      <c r="F17" s="146">
        <f>D17-E17</f>
        <v>12572715</v>
      </c>
    </row>
    <row r="18" spans="1:6" ht="28.5" customHeight="1" x14ac:dyDescent="0.2">
      <c r="A18" s="46" t="s">
        <v>798</v>
      </c>
      <c r="B18" s="47" t="s">
        <v>438</v>
      </c>
      <c r="C18" s="48" t="s">
        <v>466</v>
      </c>
      <c r="D18" s="151">
        <f>D19</f>
        <v>17000000</v>
      </c>
      <c r="E18" s="152">
        <f>E19</f>
        <v>0</v>
      </c>
      <c r="F18" s="153">
        <f>F19</f>
        <v>17000000</v>
      </c>
    </row>
    <row r="19" spans="1:6" ht="39" customHeight="1" x14ac:dyDescent="0.2">
      <c r="A19" s="46" t="s">
        <v>799</v>
      </c>
      <c r="B19" s="47" t="s">
        <v>438</v>
      </c>
      <c r="C19" s="48" t="s">
        <v>467</v>
      </c>
      <c r="D19" s="151">
        <v>17000000</v>
      </c>
      <c r="E19" s="152">
        <v>0</v>
      </c>
      <c r="F19" s="153">
        <f>D19-E19</f>
        <v>17000000</v>
      </c>
    </row>
    <row r="20" spans="1:6" ht="36" customHeight="1" x14ac:dyDescent="0.2">
      <c r="A20" s="46" t="s">
        <v>737</v>
      </c>
      <c r="B20" s="47" t="s">
        <v>438</v>
      </c>
      <c r="C20" s="48" t="s">
        <v>468</v>
      </c>
      <c r="D20" s="151">
        <f>D21</f>
        <v>-24350000</v>
      </c>
      <c r="E20" s="151">
        <f>E21</f>
        <v>-19922715</v>
      </c>
      <c r="F20" s="154">
        <f t="shared" ref="F20:F23" si="0">D20-E20</f>
        <v>-4427285</v>
      </c>
    </row>
    <row r="21" spans="1:6" ht="44.25" customHeight="1" x14ac:dyDescent="0.2">
      <c r="A21" s="46" t="s">
        <v>800</v>
      </c>
      <c r="B21" s="47" t="s">
        <v>438</v>
      </c>
      <c r="C21" s="48" t="s">
        <v>469</v>
      </c>
      <c r="D21" s="151">
        <v>-24350000</v>
      </c>
      <c r="E21" s="155">
        <v>-19922715</v>
      </c>
      <c r="F21" s="154">
        <f t="shared" si="0"/>
        <v>-4427285</v>
      </c>
    </row>
    <row r="22" spans="1:6" ht="28.5" customHeight="1" x14ac:dyDescent="0.2">
      <c r="A22" s="46" t="s">
        <v>791</v>
      </c>
      <c r="B22" s="47" t="s">
        <v>438</v>
      </c>
      <c r="C22" s="48" t="s">
        <v>792</v>
      </c>
      <c r="D22" s="151">
        <f t="shared" ref="D22:E24" si="1">D23</f>
        <v>0</v>
      </c>
      <c r="E22" s="152">
        <f t="shared" si="1"/>
        <v>35746693.549999997</v>
      </c>
      <c r="F22" s="154">
        <f t="shared" si="0"/>
        <v>-35746693.549999997</v>
      </c>
    </row>
    <row r="23" spans="1:6" ht="33" customHeight="1" x14ac:dyDescent="0.2">
      <c r="A23" s="46" t="s">
        <v>793</v>
      </c>
      <c r="B23" s="47" t="s">
        <v>438</v>
      </c>
      <c r="C23" s="48" t="s">
        <v>794</v>
      </c>
      <c r="D23" s="151">
        <f t="shared" si="1"/>
        <v>0</v>
      </c>
      <c r="E23" s="152">
        <f>E24</f>
        <v>35746693.549999997</v>
      </c>
      <c r="F23" s="154">
        <f t="shared" si="0"/>
        <v>-35746693.549999997</v>
      </c>
    </row>
    <row r="24" spans="1:6" ht="93.75" customHeight="1" x14ac:dyDescent="0.2">
      <c r="A24" s="46" t="s">
        <v>796</v>
      </c>
      <c r="B24" s="47" t="s">
        <v>438</v>
      </c>
      <c r="C24" s="48" t="s">
        <v>795</v>
      </c>
      <c r="D24" s="151">
        <f t="shared" si="1"/>
        <v>0</v>
      </c>
      <c r="E24" s="152">
        <f t="shared" si="1"/>
        <v>35746693.549999997</v>
      </c>
      <c r="F24" s="154">
        <f>D24-E24</f>
        <v>-35746693.549999997</v>
      </c>
    </row>
    <row r="25" spans="1:6" ht="169.5" customHeight="1" x14ac:dyDescent="0.2">
      <c r="A25" s="46" t="s">
        <v>797</v>
      </c>
      <c r="B25" s="47" t="s">
        <v>438</v>
      </c>
      <c r="C25" s="48" t="s">
        <v>801</v>
      </c>
      <c r="D25" s="151">
        <v>0</v>
      </c>
      <c r="E25" s="152">
        <f>E26+E27</f>
        <v>35746693.549999997</v>
      </c>
      <c r="F25" s="154">
        <f>D25-E25</f>
        <v>-35746693.549999997</v>
      </c>
    </row>
    <row r="26" spans="1:6" ht="248.25" customHeight="1" x14ac:dyDescent="0.2">
      <c r="A26" s="106" t="s">
        <v>821</v>
      </c>
      <c r="B26" s="47" t="s">
        <v>438</v>
      </c>
      <c r="C26" s="48" t="s">
        <v>790</v>
      </c>
      <c r="D26" s="151">
        <v>0</v>
      </c>
      <c r="E26" s="152">
        <v>1042605.79</v>
      </c>
      <c r="F26" s="156">
        <f>D26-E26</f>
        <v>-1042605.79</v>
      </c>
    </row>
    <row r="27" spans="1:6" ht="239.25" customHeight="1" x14ac:dyDescent="0.2">
      <c r="A27" s="46" t="s">
        <v>822</v>
      </c>
      <c r="B27" s="47" t="s">
        <v>438</v>
      </c>
      <c r="C27" s="48" t="s">
        <v>789</v>
      </c>
      <c r="D27" s="151">
        <v>0</v>
      </c>
      <c r="E27" s="152">
        <v>34704087.759999998</v>
      </c>
      <c r="F27" s="156">
        <f>D27-E27</f>
        <v>-34704087.759999998</v>
      </c>
    </row>
    <row r="28" spans="1:6" ht="16.5" customHeight="1" x14ac:dyDescent="0.2">
      <c r="A28" s="49" t="s">
        <v>440</v>
      </c>
      <c r="B28" s="41" t="s">
        <v>441</v>
      </c>
      <c r="C28" s="42" t="s">
        <v>463</v>
      </c>
      <c r="D28" s="149" t="s">
        <v>36</v>
      </c>
      <c r="E28" s="157" t="s">
        <v>36</v>
      </c>
      <c r="F28" s="146" t="s">
        <v>36</v>
      </c>
    </row>
    <row r="29" spans="1:6" ht="15.75" customHeight="1" x14ac:dyDescent="0.2">
      <c r="A29" s="46" t="s">
        <v>439</v>
      </c>
      <c r="B29" s="44"/>
      <c r="C29" s="45" t="s">
        <v>470</v>
      </c>
      <c r="D29" s="45" t="s">
        <v>470</v>
      </c>
      <c r="E29" s="45" t="s">
        <v>470</v>
      </c>
      <c r="F29" s="45" t="s">
        <v>470</v>
      </c>
    </row>
    <row r="30" spans="1:6" ht="17.25" customHeight="1" x14ac:dyDescent="0.2">
      <c r="A30" s="40" t="s">
        <v>471</v>
      </c>
      <c r="B30" s="41" t="s">
        <v>442</v>
      </c>
      <c r="C30" s="113" t="s">
        <v>870</v>
      </c>
      <c r="D30" s="149">
        <f>D31</f>
        <v>23850977.899999999</v>
      </c>
      <c r="E30" s="149">
        <f>E31</f>
        <v>-72886641.329999924</v>
      </c>
      <c r="F30" s="146">
        <f>D30-E30</f>
        <v>96737619.22999993</v>
      </c>
    </row>
    <row r="31" spans="1:6" ht="24" x14ac:dyDescent="0.2">
      <c r="A31" s="46" t="s">
        <v>473</v>
      </c>
      <c r="B31" s="47" t="s">
        <v>442</v>
      </c>
      <c r="C31" s="48" t="s">
        <v>472</v>
      </c>
      <c r="D31" s="151">
        <v>23850977.899999999</v>
      </c>
      <c r="E31" s="151">
        <f>E32+E37</f>
        <v>-72886641.329999924</v>
      </c>
      <c r="F31" s="158">
        <f>D31-E31</f>
        <v>96737619.22999993</v>
      </c>
    </row>
    <row r="32" spans="1:6" ht="16.5" customHeight="1" x14ac:dyDescent="0.2">
      <c r="A32" s="40" t="s">
        <v>443</v>
      </c>
      <c r="B32" s="41" t="s">
        <v>444</v>
      </c>
      <c r="C32" s="48" t="s">
        <v>36</v>
      </c>
      <c r="D32" s="149">
        <f>D34</f>
        <v>0</v>
      </c>
      <c r="E32" s="149">
        <f>E33</f>
        <v>-965001283.53999996</v>
      </c>
      <c r="F32" s="159" t="s">
        <v>431</v>
      </c>
    </row>
    <row r="33" spans="1:6" ht="16.5" customHeight="1" x14ac:dyDescent="0.2">
      <c r="A33" s="46" t="s">
        <v>804</v>
      </c>
      <c r="B33" s="41" t="s">
        <v>444</v>
      </c>
      <c r="C33" s="48" t="s">
        <v>474</v>
      </c>
      <c r="D33" s="149">
        <v>0</v>
      </c>
      <c r="E33" s="151">
        <f t="shared" ref="D33:E35" si="2">E34</f>
        <v>-965001283.53999996</v>
      </c>
      <c r="F33" s="160" t="s">
        <v>431</v>
      </c>
    </row>
    <row r="34" spans="1:6" x14ac:dyDescent="0.2">
      <c r="A34" s="46" t="s">
        <v>475</v>
      </c>
      <c r="B34" s="47" t="s">
        <v>444</v>
      </c>
      <c r="C34" s="48" t="s">
        <v>476</v>
      </c>
      <c r="D34" s="151">
        <f t="shared" si="2"/>
        <v>0</v>
      </c>
      <c r="E34" s="151">
        <f t="shared" si="2"/>
        <v>-965001283.53999996</v>
      </c>
      <c r="F34" s="160" t="s">
        <v>431</v>
      </c>
    </row>
    <row r="35" spans="1:6" ht="24" x14ac:dyDescent="0.2">
      <c r="A35" s="46" t="s">
        <v>477</v>
      </c>
      <c r="B35" s="47" t="s">
        <v>444</v>
      </c>
      <c r="C35" s="48" t="s">
        <v>478</v>
      </c>
      <c r="D35" s="151">
        <f t="shared" si="2"/>
        <v>0</v>
      </c>
      <c r="E35" s="151">
        <f t="shared" si="2"/>
        <v>-965001283.53999996</v>
      </c>
      <c r="F35" s="160" t="s">
        <v>431</v>
      </c>
    </row>
    <row r="36" spans="1:6" ht="24" x14ac:dyDescent="0.2">
      <c r="A36" s="46" t="s">
        <v>479</v>
      </c>
      <c r="B36" s="47" t="s">
        <v>444</v>
      </c>
      <c r="C36" s="48" t="s">
        <v>480</v>
      </c>
      <c r="D36" s="151">
        <v>0</v>
      </c>
      <c r="E36" s="151">
        <v>-965001283.53999996</v>
      </c>
      <c r="F36" s="160" t="s">
        <v>431</v>
      </c>
    </row>
    <row r="37" spans="1:6" ht="16.5" customHeight="1" x14ac:dyDescent="0.2">
      <c r="A37" s="40" t="s">
        <v>445</v>
      </c>
      <c r="B37" s="41" t="s">
        <v>446</v>
      </c>
      <c r="C37" s="48" t="s">
        <v>36</v>
      </c>
      <c r="D37" s="149">
        <f>D39</f>
        <v>0</v>
      </c>
      <c r="E37" s="149">
        <f>E38</f>
        <v>892114642.21000004</v>
      </c>
      <c r="F37" s="159" t="s">
        <v>431</v>
      </c>
    </row>
    <row r="38" spans="1:6" ht="16.5" customHeight="1" x14ac:dyDescent="0.2">
      <c r="A38" s="46" t="s">
        <v>802</v>
      </c>
      <c r="B38" s="41" t="s">
        <v>446</v>
      </c>
      <c r="C38" s="48" t="s">
        <v>803</v>
      </c>
      <c r="D38" s="161">
        <v>0</v>
      </c>
      <c r="E38" s="162">
        <f t="shared" ref="D38:E40" si="3">E39</f>
        <v>892114642.21000004</v>
      </c>
      <c r="F38" s="160" t="s">
        <v>431</v>
      </c>
    </row>
    <row r="39" spans="1:6" x14ac:dyDescent="0.2">
      <c r="A39" s="46" t="s">
        <v>481</v>
      </c>
      <c r="B39" s="47" t="s">
        <v>446</v>
      </c>
      <c r="C39" s="48" t="s">
        <v>482</v>
      </c>
      <c r="D39" s="162">
        <f t="shared" si="3"/>
        <v>0</v>
      </c>
      <c r="E39" s="162">
        <f t="shared" si="3"/>
        <v>892114642.21000004</v>
      </c>
      <c r="F39" s="160" t="s">
        <v>431</v>
      </c>
    </row>
    <row r="40" spans="1:6" ht="24" x14ac:dyDescent="0.2">
      <c r="A40" s="46" t="s">
        <v>483</v>
      </c>
      <c r="B40" s="47" t="s">
        <v>446</v>
      </c>
      <c r="C40" s="48" t="s">
        <v>484</v>
      </c>
      <c r="D40" s="151">
        <f t="shared" si="3"/>
        <v>0</v>
      </c>
      <c r="E40" s="151">
        <f t="shared" si="3"/>
        <v>892114642.21000004</v>
      </c>
      <c r="F40" s="160" t="s">
        <v>431</v>
      </c>
    </row>
    <row r="41" spans="1:6" ht="24" x14ac:dyDescent="0.2">
      <c r="A41" s="46" t="s">
        <v>485</v>
      </c>
      <c r="B41" s="47" t="s">
        <v>446</v>
      </c>
      <c r="C41" s="48" t="s">
        <v>486</v>
      </c>
      <c r="D41" s="151">
        <v>0</v>
      </c>
      <c r="E41" s="151">
        <v>892114642.21000004</v>
      </c>
      <c r="F41" s="160" t="s">
        <v>431</v>
      </c>
    </row>
    <row r="42" spans="1:6" ht="39" customHeight="1" x14ac:dyDescent="0.2">
      <c r="F42" s="163"/>
    </row>
    <row r="43" spans="1:6" ht="85.5" customHeight="1" x14ac:dyDescent="0.25">
      <c r="A43" s="13" t="s">
        <v>936</v>
      </c>
      <c r="B43" s="11"/>
      <c r="C43" s="12"/>
      <c r="D43" s="11"/>
      <c r="E43" s="206" t="s">
        <v>926</v>
      </c>
      <c r="F43" s="206"/>
    </row>
    <row r="44" spans="1:6" ht="15" customHeight="1" x14ac:dyDescent="0.25">
      <c r="A44" s="11"/>
      <c r="B44" s="11"/>
      <c r="C44" s="92" t="s">
        <v>487</v>
      </c>
      <c r="D44" s="11"/>
      <c r="E44" s="11" t="s">
        <v>488</v>
      </c>
      <c r="F44" s="11"/>
    </row>
    <row r="45" spans="1:6" ht="17.25" customHeight="1" x14ac:dyDescent="0.25">
      <c r="A45" s="11" t="s">
        <v>968</v>
      </c>
      <c r="B45" s="11"/>
      <c r="C45" s="11"/>
      <c r="D45" s="11"/>
      <c r="E45" s="11"/>
      <c r="F45" s="11"/>
    </row>
    <row r="46" spans="1:6" ht="17.45" customHeight="1" x14ac:dyDescent="0.25">
      <c r="A46" s="11" t="s">
        <v>489</v>
      </c>
      <c r="B46" s="11"/>
      <c r="C46" s="12"/>
      <c r="D46" s="11"/>
      <c r="E46" s="206" t="s">
        <v>969</v>
      </c>
      <c r="F46" s="206"/>
    </row>
    <row r="47" spans="1:6" ht="12.75" customHeight="1" x14ac:dyDescent="0.25">
      <c r="A47" s="11"/>
      <c r="B47" s="11"/>
      <c r="C47" s="92" t="s">
        <v>487</v>
      </c>
      <c r="D47" s="11"/>
      <c r="E47" s="11" t="s">
        <v>488</v>
      </c>
      <c r="F47" s="11"/>
    </row>
    <row r="48" spans="1:6" ht="9.75" customHeight="1" x14ac:dyDescent="0.25">
      <c r="A48" s="11"/>
      <c r="B48" s="11"/>
      <c r="C48" s="11"/>
      <c r="D48" s="11"/>
      <c r="E48" s="11"/>
      <c r="F48" s="11"/>
    </row>
    <row r="49" spans="1:6" ht="18.600000000000001" customHeight="1" x14ac:dyDescent="0.25">
      <c r="A49" s="13" t="s">
        <v>924</v>
      </c>
      <c r="B49" s="11"/>
      <c r="C49" s="12"/>
      <c r="D49" s="11"/>
      <c r="E49" s="206" t="s">
        <v>925</v>
      </c>
      <c r="F49" s="206"/>
    </row>
    <row r="50" spans="1:6" ht="12" customHeight="1" x14ac:dyDescent="0.25">
      <c r="A50" s="11"/>
      <c r="B50" s="11"/>
      <c r="C50" s="92" t="s">
        <v>487</v>
      </c>
      <c r="D50" s="11"/>
      <c r="E50" s="11" t="s">
        <v>488</v>
      </c>
      <c r="F50" s="11"/>
    </row>
    <row r="51" spans="1:6" ht="6.75" customHeight="1" x14ac:dyDescent="0.2"/>
    <row r="52" spans="1:6" ht="12.75" customHeight="1" x14ac:dyDescent="0.2">
      <c r="A52" s="95" t="s">
        <v>985</v>
      </c>
    </row>
    <row r="53" spans="1:6" ht="12.75" customHeight="1" x14ac:dyDescent="0.2">
      <c r="A53" s="94"/>
    </row>
  </sheetData>
  <mergeCells count="11">
    <mergeCell ref="E43:F43"/>
    <mergeCell ref="E46:F46"/>
    <mergeCell ref="E49:F49"/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07:F107">
    <cfRule type="cellIs" priority="21" stopIfTrue="1" operator="equal">
      <formula>0</formula>
    </cfRule>
  </conditionalFormatting>
  <conditionalFormatting sqref="F42">
    <cfRule type="cellIs" dxfId="17" priority="20" stopIfTrue="1" operator="equal">
      <formula>0</formula>
    </cfRule>
  </conditionalFormatting>
  <conditionalFormatting sqref="F40">
    <cfRule type="cellIs" dxfId="16" priority="5" stopIfTrue="1" operator="equal">
      <formula>0</formula>
    </cfRule>
  </conditionalFormatting>
  <conditionalFormatting sqref="F41">
    <cfRule type="cellIs" dxfId="15" priority="7" stopIfTrue="1" operator="equal">
      <formula>0</formula>
    </cfRule>
  </conditionalFormatting>
  <conditionalFormatting sqref="F36:F37">
    <cfRule type="cellIs" dxfId="14" priority="6" stopIfTrue="1" operator="equal">
      <formula>0</formula>
    </cfRule>
  </conditionalFormatting>
  <conditionalFormatting sqref="F28">
    <cfRule type="cellIs" dxfId="13" priority="15" stopIfTrue="1" operator="equal">
      <formula>0</formula>
    </cfRule>
  </conditionalFormatting>
  <conditionalFormatting sqref="F30">
    <cfRule type="cellIs" dxfId="12" priority="14" stopIfTrue="1" operator="equal">
      <formula>0</formula>
    </cfRule>
  </conditionalFormatting>
  <conditionalFormatting sqref="F31 F15:F16">
    <cfRule type="cellIs" dxfId="11" priority="13" stopIfTrue="1" operator="equal">
      <formula>0</formula>
    </cfRule>
  </conditionalFormatting>
  <conditionalFormatting sqref="E32">
    <cfRule type="cellIs" dxfId="10" priority="12" stopIfTrue="1" operator="equal">
      <formula>0</formula>
    </cfRule>
  </conditionalFormatting>
  <conditionalFormatting sqref="E34">
    <cfRule type="cellIs" dxfId="9" priority="11" stopIfTrue="1" operator="equal">
      <formula>0</formula>
    </cfRule>
  </conditionalFormatting>
  <conditionalFormatting sqref="F32:F34">
    <cfRule type="cellIs" dxfId="8" priority="10" stopIfTrue="1" operator="equal">
      <formula>0</formula>
    </cfRule>
  </conditionalFormatting>
  <conditionalFormatting sqref="F35">
    <cfRule type="cellIs" dxfId="7" priority="9" stopIfTrue="1" operator="equal">
      <formula>0</formula>
    </cfRule>
  </conditionalFormatting>
  <conditionalFormatting sqref="F39">
    <cfRule type="cellIs" dxfId="6" priority="8" stopIfTrue="1" operator="equal">
      <formula>0</formula>
    </cfRule>
  </conditionalFormatting>
  <conditionalFormatting sqref="F13">
    <cfRule type="cellIs" dxfId="5" priority="19" stopIfTrue="1" operator="equal">
      <formula>0</formula>
    </cfRule>
  </conditionalFormatting>
  <conditionalFormatting sqref="F18">
    <cfRule type="cellIs" dxfId="4" priority="18" stopIfTrue="1" operator="equal">
      <formula>0</formula>
    </cfRule>
  </conditionalFormatting>
  <conditionalFormatting sqref="F19">
    <cfRule type="cellIs" dxfId="3" priority="17" stopIfTrue="1" operator="equal">
      <formula>0</formula>
    </cfRule>
  </conditionalFormatting>
  <conditionalFormatting sqref="E33">
    <cfRule type="cellIs" dxfId="2" priority="3" stopIfTrue="1" operator="equal">
      <formula>0</formula>
    </cfRule>
  </conditionalFormatting>
  <conditionalFormatting sqref="F38">
    <cfRule type="cellIs" dxfId="1" priority="2" stopIfTrue="1" operator="equal">
      <formula>0</formula>
    </cfRule>
  </conditionalFormatting>
  <conditionalFormatting sqref="C30">
    <cfRule type="cellIs" dxfId="0" priority="1" stopIfTrue="1" operator="equal">
      <formula>0</formula>
    </cfRule>
  </conditionalFormatting>
  <pageMargins left="0.98425196850393704" right="0.98425196850393704" top="0.78740157480314965" bottom="0.39370078740157483" header="0.51181102362204722" footer="0.51181102362204722"/>
  <pageSetup paperSize="9" scale="62" fitToHeight="0" orientation="portrait" r:id="rId1"/>
  <headerFooter alignWithMargins="0"/>
  <rowBreaks count="1" manualBreakCount="1">
    <brk id="2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24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5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456</v>
      </c>
    </row>
    <row r="7" spans="1:2" x14ac:dyDescent="0.2">
      <c r="A7" t="s">
        <v>457</v>
      </c>
      <c r="B7" t="s">
        <v>456</v>
      </c>
    </row>
    <row r="8" spans="1:2" x14ac:dyDescent="0.2">
      <c r="A8" t="s">
        <v>458</v>
      </c>
      <c r="B8" t="s">
        <v>459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Успенская Елена Геннадьевна</cp:lastModifiedBy>
  <cp:lastPrinted>2023-11-22T14:16:56Z</cp:lastPrinted>
  <dcterms:created xsi:type="dcterms:W3CDTF">2019-02-22T07:57:33Z</dcterms:created>
  <dcterms:modified xsi:type="dcterms:W3CDTF">2023-11-22T14:18:04Z</dcterms:modified>
</cp:coreProperties>
</file>