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-30" windowWidth="14355" windowHeight="10860"/>
  </bookViews>
  <sheets>
    <sheet name="Доходы+" sheetId="1" r:id="rId1"/>
    <sheet name="Расходы+" sheetId="2" r:id="rId2"/>
    <sheet name="Источники+ " sheetId="5" r:id="rId3"/>
    <sheet name="_params" sheetId="4" state="hidden" r:id="rId4"/>
  </sheets>
  <definedNames>
    <definedName name="_xlnm._FilterDatabase" localSheetId="0" hidden="1">'Доходы+'!$C$1:$C$132</definedName>
    <definedName name="_xlnm._FilterDatabase" localSheetId="1" hidden="1">'Расходы+'!$A$10:$J$315</definedName>
    <definedName name="APPT" localSheetId="0">'Доходы+'!$A$24</definedName>
    <definedName name="APPT" localSheetId="2">'Источники+ '!$A$25</definedName>
    <definedName name="APPT" localSheetId="1">'Расходы+'!$A$19</definedName>
    <definedName name="FILE_NAME" localSheetId="0">'Доходы+'!$H$3</definedName>
    <definedName name="FIO" localSheetId="0">'Доходы+'!$D$24</definedName>
    <definedName name="FIO" localSheetId="1">'Расходы+'!$D$19</definedName>
    <definedName name="FORM_CODE" localSheetId="0">'Доходы+'!$H$5</definedName>
    <definedName name="LAST_CELL" localSheetId="0">'Доходы+'!#REF!</definedName>
    <definedName name="LAST_CELL" localSheetId="2">'Источники+ '!$F$23</definedName>
    <definedName name="LAST_CELL" localSheetId="1">'Расходы+'!$F$315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'Источники+ '!$A$12</definedName>
    <definedName name="RBEGIN_1" localSheetId="1">'Расходы+'!$A$11</definedName>
    <definedName name="REG_DATE" localSheetId="0">'Доходы+'!$H$4</definedName>
    <definedName name="REND_1" localSheetId="0">'Доходы+'!#REF!</definedName>
    <definedName name="REND_1" localSheetId="2">'Источники+ '!$A$23</definedName>
    <definedName name="REND_1" localSheetId="1">'Расходы+'!$A$317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'Доходы+'!$A$23:$D$25</definedName>
    <definedName name="SIGN" localSheetId="2">'Источники+ '!$A$25:$D$26</definedName>
    <definedName name="SIGN" localSheetId="1">'Расходы+'!$A$18:$D$20</definedName>
    <definedName name="SRC_CODE" localSheetId="0">'Доходы+'!$H$8</definedName>
    <definedName name="SRC_KIND" localSheetId="0">'Доходы+'!$H$7</definedName>
    <definedName name="_xlnm.Print_Area" localSheetId="0">'Доходы+'!$A$1:$F$131</definedName>
    <definedName name="_xlnm.Print_Area" localSheetId="1">'Расходы+'!$A$1:$F$317</definedName>
  </definedNames>
  <calcPr calcId="145621"/>
</workbook>
</file>

<file path=xl/calcChain.xml><?xml version="1.0" encoding="utf-8"?>
<calcChain xmlns="http://schemas.openxmlformats.org/spreadsheetml/2006/main">
  <c r="E17" i="5" l="1"/>
  <c r="E80" i="1"/>
  <c r="E47" i="1"/>
  <c r="E23" i="1"/>
  <c r="E40" i="1"/>
  <c r="E44" i="1"/>
  <c r="E50" i="1"/>
  <c r="E56" i="1"/>
  <c r="E60" i="1"/>
  <c r="E67" i="1"/>
  <c r="E81" i="1"/>
  <c r="E96" i="1"/>
  <c r="E100" i="1"/>
  <c r="E110" i="1"/>
  <c r="E120" i="1"/>
  <c r="F25" i="5" l="1"/>
  <c r="D18" i="5"/>
  <c r="E98" i="1" l="1"/>
  <c r="E116" i="1"/>
  <c r="E115" i="1" s="1"/>
  <c r="E105" i="1" l="1"/>
  <c r="E102" i="1"/>
  <c r="E95" i="1" l="1"/>
  <c r="E123" i="1"/>
  <c r="E13" i="2"/>
  <c r="D13" i="2"/>
  <c r="E106" i="2"/>
  <c r="D106" i="2"/>
  <c r="E268" i="2"/>
  <c r="D268" i="2"/>
  <c r="E272" i="2"/>
  <c r="E271" i="2" s="1"/>
  <c r="D272" i="2"/>
  <c r="E282" i="2"/>
  <c r="E275" i="2"/>
  <c r="D275" i="2"/>
  <c r="E257" i="2"/>
  <c r="D257" i="2"/>
  <c r="E308" i="2"/>
  <c r="D308" i="2"/>
  <c r="D307" i="2" s="1"/>
  <c r="E109" i="2" l="1"/>
  <c r="F110" i="2"/>
  <c r="D109" i="2"/>
  <c r="F111" i="2"/>
  <c r="F109" i="2" l="1"/>
  <c r="E32" i="2"/>
  <c r="D32" i="2"/>
  <c r="E262" i="2"/>
  <c r="E261" i="2" s="1"/>
  <c r="E260" i="2" s="1"/>
  <c r="D262" i="2"/>
  <c r="D261" i="2" s="1"/>
  <c r="D260" i="2" s="1"/>
  <c r="E265" i="2"/>
  <c r="E264" i="2" s="1"/>
  <c r="D265" i="2"/>
  <c r="D264" i="2" s="1"/>
  <c r="D267" i="2"/>
  <c r="E269" i="2"/>
  <c r="D269" i="2"/>
  <c r="E270" i="2"/>
  <c r="D271" i="2"/>
  <c r="D270" i="2" s="1"/>
  <c r="E295" i="2"/>
  <c r="E294" i="2" s="1"/>
  <c r="E293" i="2" s="1"/>
  <c r="D295" i="2"/>
  <c r="D294" i="2" s="1"/>
  <c r="D293" i="2" s="1"/>
  <c r="E298" i="2"/>
  <c r="E297" i="2" s="1"/>
  <c r="E296" i="2" s="1"/>
  <c r="D298" i="2"/>
  <c r="D297" i="2" s="1"/>
  <c r="D296" i="2" s="1"/>
  <c r="E290" i="2"/>
  <c r="D290" i="2"/>
  <c r="D284" i="2"/>
  <c r="E238" i="2"/>
  <c r="E237" i="2" s="1"/>
  <c r="E236" i="2" s="1"/>
  <c r="D238" i="2"/>
  <c r="D237" i="2" s="1"/>
  <c r="D236" i="2" s="1"/>
  <c r="E241" i="2"/>
  <c r="E242" i="2"/>
  <c r="D242" i="2"/>
  <c r="D241" i="2"/>
  <c r="E244" i="2"/>
  <c r="E243" i="2" s="1"/>
  <c r="D244" i="2"/>
  <c r="D243" i="2" s="1"/>
  <c r="D184" i="2"/>
  <c r="D185" i="2"/>
  <c r="D186" i="2"/>
  <c r="E189" i="2"/>
  <c r="D189" i="2"/>
  <c r="E190" i="2"/>
  <c r="D190" i="2"/>
  <c r="E193" i="2"/>
  <c r="D193" i="2"/>
  <c r="E194" i="2"/>
  <c r="D194" i="2"/>
  <c r="E196" i="2"/>
  <c r="E195" i="2" s="1"/>
  <c r="D196" i="2"/>
  <c r="D195" i="2" s="1"/>
  <c r="E199" i="2"/>
  <c r="E198" i="2" s="1"/>
  <c r="E197" i="2" s="1"/>
  <c r="D199" i="2"/>
  <c r="D198" i="2" s="1"/>
  <c r="D197" i="2" s="1"/>
  <c r="E233" i="2"/>
  <c r="D233" i="2"/>
  <c r="E221" i="2"/>
  <c r="D221" i="2"/>
  <c r="E156" i="2"/>
  <c r="E157" i="2"/>
  <c r="E160" i="2"/>
  <c r="E161" i="2"/>
  <c r="D157" i="2"/>
  <c r="D156" i="2"/>
  <c r="D161" i="2"/>
  <c r="D160" i="2"/>
  <c r="E168" i="2"/>
  <c r="D168" i="2"/>
  <c r="E129" i="2"/>
  <c r="E132" i="2"/>
  <c r="E133" i="2"/>
  <c r="E292" i="2" l="1"/>
  <c r="D292" i="2"/>
  <c r="D266" i="2"/>
  <c r="D263" i="2" s="1"/>
  <c r="D259" i="2" s="1"/>
  <c r="E266" i="2"/>
  <c r="E263" i="2" s="1"/>
  <c r="E259" i="2" s="1"/>
  <c r="F290" i="2"/>
  <c r="E192" i="2"/>
  <c r="E191" i="2" s="1"/>
  <c r="E188" i="2"/>
  <c r="E187" i="2" s="1"/>
  <c r="D240" i="2"/>
  <c r="D239" i="2" s="1"/>
  <c r="D235" i="2" s="1"/>
  <c r="E240" i="2"/>
  <c r="E239" i="2" s="1"/>
  <c r="E235" i="2" s="1"/>
  <c r="D183" i="2"/>
  <c r="D182" i="2" s="1"/>
  <c r="D159" i="2"/>
  <c r="D158" i="2" s="1"/>
  <c r="F199" i="2"/>
  <c r="D192" i="2"/>
  <c r="D191" i="2" s="1"/>
  <c r="D188" i="2"/>
  <c r="D187" i="2" s="1"/>
  <c r="E159" i="2"/>
  <c r="E158" i="2" s="1"/>
  <c r="E155" i="2"/>
  <c r="E148" i="2"/>
  <c r="E147" i="2" s="1"/>
  <c r="D148" i="2"/>
  <c r="E105" i="2"/>
  <c r="E104" i="2" s="1"/>
  <c r="E103" i="2"/>
  <c r="D103" i="2"/>
  <c r="E26" i="2"/>
  <c r="D26" i="2"/>
  <c r="E78" i="2"/>
  <c r="D78" i="2"/>
  <c r="D61" i="2"/>
  <c r="E61" i="2"/>
  <c r="F76" i="2"/>
  <c r="D181" i="2" l="1"/>
  <c r="F103" i="2"/>
  <c r="D288" i="2" l="1"/>
  <c r="E28" i="5" l="1"/>
  <c r="E27" i="5" s="1"/>
  <c r="D28" i="5"/>
  <c r="D27" i="5" s="1"/>
  <c r="E32" i="5"/>
  <c r="E31" i="5" s="1"/>
  <c r="D32" i="5"/>
  <c r="D31" i="5" s="1"/>
  <c r="E47" i="2"/>
  <c r="E46" i="2" s="1"/>
  <c r="E42" i="2" s="1"/>
  <c r="D47" i="2"/>
  <c r="D46" i="2" s="1"/>
  <c r="D178" i="2" l="1"/>
  <c r="E253" i="2" l="1"/>
  <c r="E288" i="2"/>
  <c r="D301" i="2" l="1"/>
  <c r="E301" i="2"/>
  <c r="E22" i="1" l="1"/>
  <c r="E78" i="1"/>
  <c r="E113" i="1" l="1"/>
  <c r="E112" i="1" s="1"/>
  <c r="E314" i="2" l="1"/>
  <c r="D314" i="2"/>
  <c r="F315" i="2"/>
  <c r="E305" i="2"/>
  <c r="E304" i="2" s="1"/>
  <c r="D305" i="2"/>
  <c r="D304" i="2" s="1"/>
  <c r="E279" i="2"/>
  <c r="E278" i="2" s="1"/>
  <c r="D279" i="2"/>
  <c r="D278" i="2" s="1"/>
  <c r="E250" i="2"/>
  <c r="E249" i="2" s="1"/>
  <c r="D250" i="2"/>
  <c r="D249" i="2" s="1"/>
  <c r="E151" i="2"/>
  <c r="E150" i="2" s="1"/>
  <c r="E146" i="2" s="1"/>
  <c r="E136" i="2"/>
  <c r="E124" i="2"/>
  <c r="D303" i="2" l="1"/>
  <c r="E303" i="2"/>
  <c r="E131" i="2"/>
  <c r="E130" i="2" s="1"/>
  <c r="E123" i="2"/>
  <c r="E122" i="2" s="1"/>
  <c r="F305" i="2"/>
  <c r="E135" i="2"/>
  <c r="E134" i="2" s="1"/>
  <c r="F19" i="5" l="1"/>
  <c r="F18" i="5" s="1"/>
  <c r="E247" i="2" l="1"/>
  <c r="F170" i="2"/>
  <c r="E63" i="2"/>
  <c r="E246" i="2" l="1"/>
  <c r="E245" i="2" s="1"/>
  <c r="E21" i="2" l="1"/>
  <c r="D21" i="2"/>
  <c r="E38" i="2"/>
  <c r="E113" i="2"/>
  <c r="E112" i="2" s="1"/>
  <c r="E140" i="2"/>
  <c r="E139" i="2" s="1"/>
  <c r="E138" i="2" s="1"/>
  <c r="E217" i="2"/>
  <c r="E216" i="2" s="1"/>
  <c r="E215" i="2" s="1"/>
  <c r="F302" i="2"/>
  <c r="E34" i="2" l="1"/>
  <c r="D34" i="2"/>
  <c r="E33" i="2"/>
  <c r="D33" i="2"/>
  <c r="E256" i="2" l="1"/>
  <c r="E255" i="2" s="1"/>
  <c r="E34" i="1" l="1"/>
  <c r="E33" i="1" s="1"/>
  <c r="F21" i="5" l="1"/>
  <c r="E20" i="5"/>
  <c r="E74" i="2"/>
  <c r="D102" i="2"/>
  <c r="E144" i="2"/>
  <c r="E143" i="2" s="1"/>
  <c r="E127" i="2" s="1"/>
  <c r="E126" i="2" s="1"/>
  <c r="F223" i="2"/>
  <c r="E226" i="2"/>
  <c r="E230" i="2"/>
  <c r="E274" i="2"/>
  <c r="E273" i="2" s="1"/>
  <c r="E229" i="2" l="1"/>
  <c r="E128" i="2"/>
  <c r="E142" i="2"/>
  <c r="E108" i="1"/>
  <c r="E94" i="1" s="1"/>
  <c r="E129" i="1"/>
  <c r="E125" i="1" s="1"/>
  <c r="E119" i="1" s="1"/>
  <c r="E118" i="1" s="1"/>
  <c r="E107" i="1" l="1"/>
  <c r="E117" i="2"/>
  <c r="D117" i="2"/>
  <c r="E232" i="2"/>
  <c r="E25" i="2"/>
  <c r="D25" i="2"/>
  <c r="E27" i="2"/>
  <c r="D27" i="2"/>
  <c r="E56" i="2"/>
  <c r="D56" i="2"/>
  <c r="F59" i="2"/>
  <c r="F27" i="2" s="1"/>
  <c r="E95" i="2"/>
  <c r="E94" i="2" s="1"/>
  <c r="D95" i="2"/>
  <c r="F98" i="2"/>
  <c r="E120" i="2"/>
  <c r="E119" i="2" s="1"/>
  <c r="D120" i="2"/>
  <c r="D119" i="2" s="1"/>
  <c r="F121" i="2"/>
  <c r="F118" i="2"/>
  <c r="E164" i="2"/>
  <c r="E163" i="2" s="1"/>
  <c r="E162" i="2" s="1"/>
  <c r="E173" i="2"/>
  <c r="D173" i="2"/>
  <c r="F175" i="2"/>
  <c r="F234" i="2"/>
  <c r="D247" i="2"/>
  <c r="D300" i="2"/>
  <c r="D299" i="2" s="1"/>
  <c r="E63" i="1"/>
  <c r="E59" i="1" s="1"/>
  <c r="E87" i="1"/>
  <c r="E86" i="1" s="1"/>
  <c r="E89" i="1"/>
  <c r="E92" i="1"/>
  <c r="E91" i="1" s="1"/>
  <c r="E116" i="2" l="1"/>
  <c r="E115" i="2" s="1"/>
  <c r="E101" i="2"/>
  <c r="E100" i="2" s="1"/>
  <c r="E24" i="2"/>
  <c r="E23" i="2" s="1"/>
  <c r="D246" i="2"/>
  <c r="D245" i="2" s="1"/>
  <c r="F157" i="2"/>
  <c r="D155" i="2"/>
  <c r="F119" i="2"/>
  <c r="F120" i="2"/>
  <c r="E52" i="1"/>
  <c r="E39" i="1" s="1"/>
  <c r="E71" i="1"/>
  <c r="E70" i="1" s="1"/>
  <c r="E74" i="1"/>
  <c r="E73" i="1" s="1"/>
  <c r="E76" i="1"/>
  <c r="E84" i="1"/>
  <c r="E83" i="1" s="1"/>
  <c r="E21" i="1" l="1"/>
  <c r="E66" i="1"/>
  <c r="E55" i="1"/>
  <c r="F117" i="2"/>
  <c r="D116" i="2"/>
  <c r="E19" i="1" l="1"/>
  <c r="F116" i="2"/>
  <c r="D115" i="2"/>
  <c r="F115" i="2" s="1"/>
  <c r="E121" i="1"/>
  <c r="F118" i="1" l="1"/>
  <c r="F119" i="1"/>
  <c r="F39" i="2"/>
  <c r="F40" i="2"/>
  <c r="F41" i="2"/>
  <c r="F45" i="2"/>
  <c r="F46" i="2"/>
  <c r="F47" i="2"/>
  <c r="F48" i="2"/>
  <c r="F52" i="2"/>
  <c r="F53" i="2"/>
  <c r="F54" i="2"/>
  <c r="F57" i="2"/>
  <c r="F58" i="2"/>
  <c r="F64" i="2"/>
  <c r="F65" i="2"/>
  <c r="F66" i="2"/>
  <c r="F70" i="2"/>
  <c r="F71" i="2"/>
  <c r="F72" i="2"/>
  <c r="F75" i="2"/>
  <c r="F79" i="2"/>
  <c r="F80" i="2"/>
  <c r="F83" i="2"/>
  <c r="F87" i="2"/>
  <c r="F88" i="2"/>
  <c r="F89" i="2"/>
  <c r="F92" i="2"/>
  <c r="F93" i="2"/>
  <c r="F96" i="2"/>
  <c r="F97" i="2"/>
  <c r="F114" i="2"/>
  <c r="F125" i="2"/>
  <c r="F137" i="2"/>
  <c r="F141" i="2"/>
  <c r="F145" i="2"/>
  <c r="F149" i="2"/>
  <c r="F152" i="2"/>
  <c r="F165" i="2"/>
  <c r="F169" i="2"/>
  <c r="F174" i="2"/>
  <c r="F179" i="2"/>
  <c r="F180" i="2"/>
  <c r="F203" i="2"/>
  <c r="F204" i="2"/>
  <c r="F208" i="2"/>
  <c r="F209" i="2"/>
  <c r="F213" i="2"/>
  <c r="F214" i="2"/>
  <c r="F218" i="2"/>
  <c r="F222" i="2"/>
  <c r="F224" i="2"/>
  <c r="F227" i="2"/>
  <c r="F228" i="2"/>
  <c r="F231" i="2"/>
  <c r="F246" i="2"/>
  <c r="F247" i="2"/>
  <c r="F248" i="2"/>
  <c r="F250" i="2"/>
  <c r="F251" i="2"/>
  <c r="F253" i="2"/>
  <c r="F257" i="2"/>
  <c r="F275" i="2"/>
  <c r="F279" i="2"/>
  <c r="F280" i="2"/>
  <c r="F284" i="2"/>
  <c r="F288" i="2"/>
  <c r="F301" i="2"/>
  <c r="F306" i="2"/>
  <c r="F307" i="2"/>
  <c r="F314" i="2"/>
  <c r="E91" i="2"/>
  <c r="E90" i="2" s="1"/>
  <c r="F25" i="2"/>
  <c r="D86" i="2"/>
  <c r="D85" i="2" s="1"/>
  <c r="D24" i="2"/>
  <c r="D23" i="2" s="1"/>
  <c r="E16" i="2"/>
  <c r="D16" i="2"/>
  <c r="E17" i="2"/>
  <c r="D17" i="2"/>
  <c r="E18" i="2"/>
  <c r="D18" i="2"/>
  <c r="E20" i="2"/>
  <c r="D20" i="2"/>
  <c r="E22" i="2"/>
  <c r="D22" i="2"/>
  <c r="E30" i="2"/>
  <c r="E29" i="2" s="1"/>
  <c r="D30" i="2"/>
  <c r="D35" i="2"/>
  <c r="F35" i="2" s="1"/>
  <c r="D129" i="2"/>
  <c r="F129" i="2" s="1"/>
  <c r="D132" i="2"/>
  <c r="F132" i="2" s="1"/>
  <c r="D133" i="2"/>
  <c r="F133" i="2" s="1"/>
  <c r="F156" i="2"/>
  <c r="E184" i="2"/>
  <c r="E185" i="2"/>
  <c r="E186" i="2"/>
  <c r="E102" i="2"/>
  <c r="F106" i="2"/>
  <c r="F190" i="2"/>
  <c r="F238" i="2"/>
  <c r="E178" i="2"/>
  <c r="E177" i="2" s="1"/>
  <c r="E176" i="2" s="1"/>
  <c r="E167" i="2"/>
  <c r="D167" i="2"/>
  <c r="D166" i="2" s="1"/>
  <c r="D164" i="2"/>
  <c r="D163" i="2" s="1"/>
  <c r="D162" i="2" s="1"/>
  <c r="D151" i="2"/>
  <c r="D144" i="2"/>
  <c r="D143" i="2" s="1"/>
  <c r="D142" i="2" s="1"/>
  <c r="F142" i="2" s="1"/>
  <c r="D140" i="2"/>
  <c r="D139" i="2" s="1"/>
  <c r="D138" i="2" s="1"/>
  <c r="F138" i="2" s="1"/>
  <c r="D136" i="2"/>
  <c r="D124" i="2"/>
  <c r="D113" i="2"/>
  <c r="D112" i="2" s="1"/>
  <c r="F112" i="2" s="1"/>
  <c r="E86" i="2"/>
  <c r="E85" i="2" s="1"/>
  <c r="F95" i="2"/>
  <c r="D91" i="2"/>
  <c r="D82" i="2"/>
  <c r="D81" i="2" s="1"/>
  <c r="F81" i="2" s="1"/>
  <c r="E77" i="2"/>
  <c r="E73" i="2"/>
  <c r="D74" i="2"/>
  <c r="D73" i="2" s="1"/>
  <c r="E69" i="2"/>
  <c r="E68" i="2" s="1"/>
  <c r="D69" i="2"/>
  <c r="D68" i="2" s="1"/>
  <c r="D63" i="2"/>
  <c r="E55" i="2"/>
  <c r="D55" i="2"/>
  <c r="E51" i="2"/>
  <c r="E50" i="2" s="1"/>
  <c r="D51" i="2"/>
  <c r="D44" i="2"/>
  <c r="D42" i="2" s="1"/>
  <c r="F42" i="2" s="1"/>
  <c r="E37" i="2"/>
  <c r="E36" i="2" s="1"/>
  <c r="D38" i="2"/>
  <c r="E202" i="2"/>
  <c r="E201" i="2" s="1"/>
  <c r="D202" i="2"/>
  <c r="D201" i="2" s="1"/>
  <c r="E207" i="2"/>
  <c r="E206" i="2" s="1"/>
  <c r="E205" i="2" s="1"/>
  <c r="D207" i="2"/>
  <c r="D212" i="2"/>
  <c r="E212" i="2"/>
  <c r="E211" i="2" s="1"/>
  <c r="E210" i="2" s="1"/>
  <c r="D217" i="2"/>
  <c r="D216" i="2" s="1"/>
  <c r="E220" i="2"/>
  <c r="D220" i="2"/>
  <c r="E225" i="2"/>
  <c r="D226" i="2"/>
  <c r="D225" i="2" s="1"/>
  <c r="D230" i="2"/>
  <c r="D232" i="2"/>
  <c r="D256" i="2"/>
  <c r="F267" i="2"/>
  <c r="F268" i="2"/>
  <c r="F271" i="2"/>
  <c r="D274" i="2"/>
  <c r="D273" i="2" s="1"/>
  <c r="F272" i="2" s="1"/>
  <c r="D277" i="2"/>
  <c r="D283" i="2"/>
  <c r="D282" i="2" s="1"/>
  <c r="E287" i="2"/>
  <c r="E286" i="2" s="1"/>
  <c r="D287" i="2"/>
  <c r="D286" i="2" s="1"/>
  <c r="F291" i="2"/>
  <c r="F294" i="2"/>
  <c r="E300" i="2"/>
  <c r="E299" i="2" s="1"/>
  <c r="E313" i="2"/>
  <c r="E312" i="2" s="1"/>
  <c r="E311" i="2" s="1"/>
  <c r="E310" i="2" s="1"/>
  <c r="D313" i="2"/>
  <c r="D255" i="2" l="1"/>
  <c r="F255" i="2" s="1"/>
  <c r="E219" i="2"/>
  <c r="E84" i="2"/>
  <c r="E67" i="2"/>
  <c r="D312" i="2"/>
  <c r="D311" i="2" s="1"/>
  <c r="F283" i="2"/>
  <c r="E183" i="2"/>
  <c r="E182" i="2" s="1"/>
  <c r="E181" i="2" s="1"/>
  <c r="D215" i="2"/>
  <c r="F215" i="2" s="1"/>
  <c r="E166" i="2"/>
  <c r="F162" i="2"/>
  <c r="D101" i="2"/>
  <c r="D100" i="2" s="1"/>
  <c r="E108" i="2"/>
  <c r="E107" i="2" s="1"/>
  <c r="E99" i="2" s="1"/>
  <c r="F264" i="2"/>
  <c r="F260" i="2"/>
  <c r="F244" i="2"/>
  <c r="F299" i="2"/>
  <c r="F296" i="2"/>
  <c r="E277" i="2"/>
  <c r="F277" i="2" s="1"/>
  <c r="D200" i="2"/>
  <c r="F61" i="2"/>
  <c r="F68" i="2"/>
  <c r="F242" i="2"/>
  <c r="F16" i="2"/>
  <c r="F237" i="2"/>
  <c r="F186" i="2"/>
  <c r="F197" i="2"/>
  <c r="F55" i="2"/>
  <c r="F21" i="2"/>
  <c r="F194" i="2"/>
  <c r="F34" i="2"/>
  <c r="F32" i="2"/>
  <c r="F17" i="2"/>
  <c r="F56" i="2"/>
  <c r="F225" i="2"/>
  <c r="F73" i="2"/>
  <c r="F241" i="2"/>
  <c r="F189" i="2"/>
  <c r="F185" i="2"/>
  <c r="F44" i="2"/>
  <c r="F63" i="2"/>
  <c r="E31" i="2"/>
  <c r="E28" i="2" s="1"/>
  <c r="F18" i="2"/>
  <c r="E15" i="2"/>
  <c r="F102" i="2"/>
  <c r="F164" i="2"/>
  <c r="F163" i="2"/>
  <c r="F161" i="2"/>
  <c r="F193" i="2"/>
  <c r="F226" i="2"/>
  <c r="F273" i="2"/>
  <c r="F266" i="2"/>
  <c r="F313" i="2"/>
  <c r="F243" i="2"/>
  <c r="F252" i="2"/>
  <c r="D229" i="2"/>
  <c r="F229" i="2" s="1"/>
  <c r="F230" i="2"/>
  <c r="E200" i="2"/>
  <c r="F201" i="2"/>
  <c r="D123" i="2"/>
  <c r="D122" i="2" s="1"/>
  <c r="F124" i="2"/>
  <c r="F167" i="2"/>
  <c r="D29" i="2"/>
  <c r="F30" i="2"/>
  <c r="F86" i="2"/>
  <c r="F249" i="2"/>
  <c r="F245" i="2" s="1"/>
  <c r="D206" i="2"/>
  <c r="F207" i="2"/>
  <c r="D37" i="2"/>
  <c r="F38" i="2"/>
  <c r="D108" i="2"/>
  <c r="D135" i="2"/>
  <c r="F136" i="2"/>
  <c r="D131" i="2"/>
  <c r="D130" i="2" s="1"/>
  <c r="D150" i="2"/>
  <c r="F150" i="2" s="1"/>
  <c r="F151" i="2"/>
  <c r="D177" i="2"/>
  <c r="F178" i="2"/>
  <c r="D105" i="2"/>
  <c r="F261" i="2"/>
  <c r="F22" i="2"/>
  <c r="D19" i="2"/>
  <c r="F20" i="2"/>
  <c r="F26" i="2"/>
  <c r="F202" i="2"/>
  <c r="F69" i="2"/>
  <c r="F304" i="2"/>
  <c r="F221" i="2"/>
  <c r="D211" i="2"/>
  <c r="F212" i="2"/>
  <c r="D50" i="2"/>
  <c r="F50" i="2" s="1"/>
  <c r="F51" i="2"/>
  <c r="D77" i="2"/>
  <c r="F77" i="2" s="1"/>
  <c r="F78" i="2"/>
  <c r="D90" i="2"/>
  <c r="F90" i="2" s="1"/>
  <c r="F91" i="2"/>
  <c r="D147" i="2"/>
  <c r="F148" i="2"/>
  <c r="D172" i="2"/>
  <c r="D154" i="2" s="1"/>
  <c r="D153" i="2" s="1"/>
  <c r="F173" i="2"/>
  <c r="F85" i="2"/>
  <c r="F196" i="2"/>
  <c r="F184" i="2"/>
  <c r="F33" i="2"/>
  <c r="F287" i="2"/>
  <c r="F168" i="2"/>
  <c r="F160" i="2"/>
  <c r="D15" i="2"/>
  <c r="F300" i="2"/>
  <c r="F233" i="2"/>
  <c r="F217" i="2"/>
  <c r="F144" i="2"/>
  <c r="F140" i="2"/>
  <c r="F113" i="2"/>
  <c r="F82" i="2"/>
  <c r="D31" i="2"/>
  <c r="E19" i="2"/>
  <c r="F278" i="2"/>
  <c r="F274" i="2"/>
  <c r="F256" i="2"/>
  <c r="F232" i="2"/>
  <c r="F216" i="2"/>
  <c r="F143" i="2"/>
  <c r="F139" i="2"/>
  <c r="F74" i="2"/>
  <c r="D128" i="2"/>
  <c r="F128" i="2" s="1"/>
  <c r="D43" i="2"/>
  <c r="F43" i="2" s="1"/>
  <c r="F198" i="2"/>
  <c r="E172" i="2"/>
  <c r="E154" i="2" s="1"/>
  <c r="E153" i="2" s="1"/>
  <c r="F195" i="2"/>
  <c r="D94" i="2"/>
  <c r="F94" i="2" s="1"/>
  <c r="D60" i="2"/>
  <c r="E60" i="2"/>
  <c r="E49" i="2" s="1"/>
  <c r="F295" i="2"/>
  <c r="F270" i="2"/>
  <c r="E30" i="5"/>
  <c r="D30" i="5"/>
  <c r="E26" i="5"/>
  <c r="D26" i="5"/>
  <c r="D20" i="5"/>
  <c r="F20" i="5" s="1"/>
  <c r="D25" i="5" l="1"/>
  <c r="D24" i="5" s="1"/>
  <c r="D219" i="2"/>
  <c r="D84" i="2"/>
  <c r="D67" i="2"/>
  <c r="F67" i="2" s="1"/>
  <c r="F311" i="2"/>
  <c r="D310" i="2"/>
  <c r="F310" i="2" s="1"/>
  <c r="D146" i="2"/>
  <c r="F146" i="2" s="1"/>
  <c r="F312" i="2"/>
  <c r="F292" i="2"/>
  <c r="F297" i="2"/>
  <c r="F108" i="2"/>
  <c r="D107" i="2"/>
  <c r="F259" i="2"/>
  <c r="F19" i="1"/>
  <c r="F276" i="2"/>
  <c r="F100" i="2"/>
  <c r="F191" i="2"/>
  <c r="F200" i="2"/>
  <c r="F254" i="2"/>
  <c r="F236" i="2"/>
  <c r="E25" i="5"/>
  <c r="E171" i="2"/>
  <c r="F15" i="2"/>
  <c r="E14" i="2"/>
  <c r="F31" i="2"/>
  <c r="D127" i="2"/>
  <c r="F282" i="2"/>
  <c r="F281" i="2"/>
  <c r="D14" i="2"/>
  <c r="F101" i="2"/>
  <c r="F183" i="2"/>
  <c r="F240" i="2"/>
  <c r="F293" i="2"/>
  <c r="D171" i="2"/>
  <c r="F172" i="2"/>
  <c r="F182" i="2"/>
  <c r="F220" i="2"/>
  <c r="F24" i="2"/>
  <c r="D104" i="2"/>
  <c r="F104" i="2" s="1"/>
  <c r="F105" i="2"/>
  <c r="F23" i="2"/>
  <c r="D134" i="2"/>
  <c r="F134" i="2" s="1"/>
  <c r="F135" i="2"/>
  <c r="F37" i="2"/>
  <c r="D36" i="2"/>
  <c r="F36" i="2" s="1"/>
  <c r="F155" i="2"/>
  <c r="F147" i="2"/>
  <c r="D210" i="2"/>
  <c r="F210" i="2" s="1"/>
  <c r="F211" i="2"/>
  <c r="D176" i="2"/>
  <c r="F176" i="2" s="1"/>
  <c r="F177" i="2"/>
  <c r="D28" i="2"/>
  <c r="F29" i="2"/>
  <c r="F122" i="2"/>
  <c r="F123" i="2"/>
  <c r="F303" i="2"/>
  <c r="F289" i="2"/>
  <c r="F187" i="2"/>
  <c r="F188" i="2"/>
  <c r="F158" i="2"/>
  <c r="F159" i="2"/>
  <c r="F192" i="2"/>
  <c r="F19" i="2"/>
  <c r="F130" i="2"/>
  <c r="F131" i="2"/>
  <c r="D205" i="2"/>
  <c r="F205" i="2" s="1"/>
  <c r="F206" i="2"/>
  <c r="F309" i="2"/>
  <c r="F308" i="2" s="1"/>
  <c r="F298" i="2"/>
  <c r="F263" i="2"/>
  <c r="D49" i="2"/>
  <c r="F49" i="2" s="1"/>
  <c r="F60" i="2"/>
  <c r="F84" i="2"/>
  <c r="F269" i="2"/>
  <c r="F265" i="2"/>
  <c r="D17" i="5"/>
  <c r="F17" i="5" s="1"/>
  <c r="E15" i="5"/>
  <c r="F127" i="2" l="1"/>
  <c r="D126" i="2"/>
  <c r="F126" i="2" s="1"/>
  <c r="F219" i="2"/>
  <c r="F28" i="2"/>
  <c r="E11" i="2"/>
  <c r="E317" i="2" s="1"/>
  <c r="F171" i="2"/>
  <c r="F154" i="2"/>
  <c r="E24" i="5"/>
  <c r="E13" i="5" s="1"/>
  <c r="F24" i="5"/>
  <c r="F262" i="2"/>
  <c r="F14" i="2"/>
  <c r="F107" i="2"/>
  <c r="D99" i="2"/>
  <c r="F99" i="2" s="1"/>
  <c r="F239" i="2"/>
  <c r="F285" i="2"/>
  <c r="F153" i="2"/>
  <c r="F166" i="2"/>
  <c r="D15" i="5"/>
  <c r="F15" i="5" s="1"/>
  <c r="F181" i="2" l="1"/>
  <c r="D11" i="2"/>
  <c r="F258" i="2"/>
  <c r="D13" i="5"/>
  <c r="F13" i="5" s="1"/>
  <c r="F235" i="2"/>
  <c r="F13" i="2"/>
  <c r="F286" i="2"/>
  <c r="F11" i="2" l="1"/>
</calcChain>
</file>

<file path=xl/sharedStrings.xml><?xml version="1.0" encoding="utf-8"?>
<sst xmlns="http://schemas.openxmlformats.org/spreadsheetml/2006/main" count="1627" uniqueCount="718">
  <si>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</si>
  <si>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</si>
  <si>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</si>
  <si>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</si>
  <si>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</si>
  <si>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</si>
  <si>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</si>
  <si>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</si>
  <si>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</si>
  <si>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</si>
  <si>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</si>
  <si>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</si>
  <si>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</si>
  <si>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</si>
  <si>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</si>
  <si>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</si>
  <si>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</si>
  <si>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</si>
  <si>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</si>
  <si>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</si>
  <si>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</si>
  <si>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</si>
  <si>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</si>
  <si>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</si>
  <si>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</si>
  <si>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</si>
  <si>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</si>
  <si>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</si>
  <si>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</si>
  <si>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</si>
  <si>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</si>
  <si>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</si>
  <si>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</si>
  <si>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</si>
  <si>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</si>
  <si>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</si>
  <si>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</si>
  <si>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</si>
  <si>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</si>
  <si>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</si>
  <si>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</si>
  <si>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</si>
  <si>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</si>
  <si>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</si>
  <si>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</si>
  <si>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</si>
  <si>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</si>
  <si>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</si>
  <si>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</si>
  <si>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</si>
  <si>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</si>
  <si>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</si>
  <si>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</si>
  <si>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</si>
  <si>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</si>
  <si>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</si>
  <si>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</si>
  <si>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</si>
  <si>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</si>
  <si>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</si>
  <si>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</si>
  <si>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</si>
  <si>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</si>
  <si>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</si>
  <si>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</si>
  <si>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</si>
  <si>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</si>
  <si>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</si>
  <si>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</si>
  <si>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</si>
  <si>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</si>
  <si>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</si>
  <si>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</si>
  <si>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</si>
  <si>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</si>
  <si>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</si>
  <si>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</si>
  <si>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</si>
  <si>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</si>
  <si>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</si>
  <si>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</si>
  <si>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</si>
  <si>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</si>
  <si>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</si>
  <si>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</si>
  <si>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</si>
  <si>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</si>
  <si>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</si>
  <si>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</si>
  <si>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</si>
  <si>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</si>
  <si>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</si>
  <si>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</si>
  <si>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</si>
  <si>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</si>
  <si>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</si>
  <si>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</si>
  <si>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</si>
  <si>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</si>
  <si>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</si>
  <si>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</si>
  <si>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</si>
  <si>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</si>
  <si>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</si>
  <si>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</si>
  <si>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</si>
  <si>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</si>
  <si>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</si>
  <si>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</si>
  <si>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</si>
  <si>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</si>
  <si>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</si>
  <si>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</si>
  <si>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</si>
  <si>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</si>
  <si>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</si>
  <si>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</si>
  <si>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</si>
  <si>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</si>
  <si>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</si>
  <si>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</si>
  <si>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</si>
  <si>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</si>
  <si>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</si>
  <si>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</si>
  <si>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</si>
  <si>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</si>
  <si>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</si>
  <si>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</si>
  <si>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</si>
  <si>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</si>
  <si>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</si>
  <si>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</si>
  <si>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</si>
  <si>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</si>
  <si>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</si>
  <si>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</si>
  <si>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</si>
  <si>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</si>
  <si>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</si>
  <si>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</si>
  <si>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</si>
  <si>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</si>
  <si>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</si>
  <si>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</si>
  <si>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</si>
  <si>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</si>
  <si>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</si>
  <si>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</si>
  <si>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</si>
  <si>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</si>
  <si>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</si>
  <si>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</si>
  <si>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</si>
  <si>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</si>
  <si>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</si>
  <si>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</si>
  <si>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</si>
  <si>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</si>
  <si>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</si>
  <si>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</si>
  <si>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</si>
  <si>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</si>
  <si>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</si>
  <si>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</si>
  <si>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</si>
  <si>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</si>
  <si>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</si>
  <si>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</si>
  <si>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</si>
  <si>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</si>
  <si>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</si>
  <si>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</si>
  <si>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</si>
  <si>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</si>
  <si>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</si>
  <si>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</si>
  <si>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</si>
  <si>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</si>
  <si>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</si>
  <si>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</si>
  <si>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</si>
  <si>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</si>
  <si>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</si>
  <si>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</si>
  <si>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</si>
  <si>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</si>
  <si>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</si>
  <si>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</si>
  <si>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</si>
  <si>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</si>
  <si>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</si>
  <si>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</si>
  <si>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</si>
  <si>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</si>
  <si>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</si>
  <si>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</si>
  <si>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</si>
  <si>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</si>
  <si>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</si>
  <si>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</si>
  <si>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</si>
  <si>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</si>
  <si>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</si>
  <si>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</si>
  <si>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</si>
  <si>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</si>
  <si>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</si>
  <si>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</si>
  <si>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</si>
  <si>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</si>
  <si>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</si>
  <si>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</si>
  <si>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</si>
  <si>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</si>
  <si>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</si>
  <si>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</si>
  <si>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</si>
  <si>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</si>
  <si>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</si>
  <si>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</si>
  <si>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</si>
  <si>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</si>
  <si>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</si>
  <si>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</si>
  <si>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</si>
  <si>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</si>
  <si>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</si>
  <si>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</si>
  <si>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</si>
  <si>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</si>
  <si>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</si>
  <si>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</si>
  <si>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</si>
  <si>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</si>
  <si>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</si>
  <si>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</si>
  <si>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</si>
  <si>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</si>
  <si>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</si>
  <si>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</si>
  <si>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</si>
  <si>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</si>
  <si>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</si>
  <si>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</si>
  <si>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</si>
  <si>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</si>
  <si>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</si>
  <si>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</si>
  <si>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</si>
  <si>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</si>
  <si>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</si>
  <si>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</si>
  <si>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</si>
  <si>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</si>
  <si>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</si>
  <si>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</si>
  <si>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</si>
  <si>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</si>
  <si>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</si>
  <si>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</si>
  <si>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</si>
  <si>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</si>
  <si>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</si>
  <si>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</si>
  <si>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</si>
  <si>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</si>
  <si>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</si>
  <si>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</si>
  <si>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</si>
  <si>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</si>
  <si>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</si>
  <si>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</si>
  <si>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</si>
  <si>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</si>
  <si>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</si>
  <si>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</si>
  <si>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</si>
  <si>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</si>
  <si>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</si>
  <si>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</si>
  <si>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</si>
  <si>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</si>
  <si>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</si>
  <si>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</si>
  <si>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</si>
  <si>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</si>
  <si>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</si>
  <si>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</si>
  <si>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</si>
  <si>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</si>
  <si>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</si>
  <si>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</si>
  <si>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</si>
  <si>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</si>
  <si>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</si>
  <si>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</si>
  <si>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</si>
  <si>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</si>
  <si>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</si>
  <si>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</si>
  <si>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</si>
  <si>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</si>
  <si>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</si>
  <si>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</si>
  <si>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</si>
  <si>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</si>
  <si>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</si>
  <si>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</si>
  <si>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</si>
  <si>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</si>
  <si>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</si>
  <si>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</si>
  <si>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</si>
  <si>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</si>
  <si>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</si>
  <si>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</si>
  <si>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</si>
  <si>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</si>
  <si>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</si>
  <si>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</si>
  <si>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</si>
  <si>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</si>
  <si>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</si>
  <si>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</si>
  <si>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</si>
  <si>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</si>
  <si>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</si>
  <si>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</si>
  <si>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</si>
  <si>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</si>
  <si>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</si>
  <si>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</si>
  <si>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</si>
  <si>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</si>
  <si>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</si>
  <si>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</si>
  <si>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</si>
  <si>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</si>
  <si>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</si>
  <si>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</si>
  <si>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</si>
  <si>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</si>
  <si>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</si>
  <si>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</si>
  <si>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</si>
  <si>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</si>
  <si>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</si>
  <si>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</si>
  <si>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</si>
  <si>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</si>
  <si>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</si>
  <si>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</si>
  <si>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</si>
  <si>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</si>
  <si>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</si>
  <si>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</si>
  <si>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</si>
  <si>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</si>
  <si>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</si>
  <si>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</si>
  <si>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</si>
  <si>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</si>
  <si>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</si>
  <si>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</si>
  <si>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</si>
  <si>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</si>
  <si>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</si>
  <si>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</si>
  <si>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</si>
  <si>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</si>
  <si>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</si>
  <si>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</si>
  <si>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</si>
  <si>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</si>
  <si>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</si>
  <si>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</si>
  <si>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</si>
  <si>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</si>
  <si>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</si>
  <si>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</si>
  <si>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</si>
  <si>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</si>
  <si>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</si>
  <si>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</si>
  <si>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</si>
  <si>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</si>
  <si>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</si>
  <si>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</si>
  <si>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</si>
  <si>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</si>
  <si>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</si>
  <si>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</si>
  <si>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</si>
  <si>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</si>
  <si>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</si>
  <si>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</si>
  <si>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</si>
  <si>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</si>
  <si>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</si>
  <si>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</si>
  <si>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</si>
  <si>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</si>
  <si>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</si>
  <si>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</si>
  <si>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</si>
  <si>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</si>
  <si>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</si>
  <si>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</si>
  <si>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</si>
  <si>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</si>
  <si>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</si>
  <si>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</si>
  <si>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</si>
  <si>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</si>
  <si>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</si>
  <si>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</si>
  <si>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</si>
  <si>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</si>
  <si>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</si>
  <si>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</si>
  <si>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</si>
  <si>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</si>
  <si>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</si>
  <si>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</si>
  <si>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</si>
  <si>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</si>
  <si>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</si>
  <si>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</si>
  <si>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</si>
  <si>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</si>
  <si>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</si>
  <si>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</si>
  <si>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</si>
  <si>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</si>
  <si>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</si>
  <si>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</si>
  <si>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</si>
  <si>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</si>
  <si>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</si>
  <si>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</si>
  <si>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</si>
  <si>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</si>
  <si>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</si>
  <si>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</si>
  <si>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</si>
  <si>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</si>
  <si>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</si>
  <si>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</si>
  <si>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</si>
  <si>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</si>
  <si>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</si>
  <si>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</si>
  <si>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</si>
  <si>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</si>
  <si>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</si>
  <si>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</si>
  <si>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</si>
  <si>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</si>
  <si>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</si>
  <si>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</si>
  <si>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</si>
  <si>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</si>
  <si>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</si>
  <si>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</si>
  <si>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</si>
  <si>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</si>
  <si>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</si>
  <si>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</si>
  <si>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</si>
  <si>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</si>
  <si>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</si>
  <si>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</si>
  <si>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</si>
  <si>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</si>
  <si>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</si>
  <si>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</si>
  <si>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</si>
  <si>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</si>
  <si>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</si>
  <si>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</si>
  <si>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</si>
  <si>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</si>
  <si>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</si>
  <si>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</si>
  <si>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</si>
  <si>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</si>
  <si>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</si>
  <si>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</si>
  <si>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</si>
  <si>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</si>
  <si>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</si>
  <si>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</si>
  <si>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</si>
  <si>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</si>
  <si>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</si>
  <si>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</si>
  <si>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</si>
  <si>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</si>
  <si>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</si>
  <si>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</si>
  <si>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</si>
  <si>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</si>
  <si>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</si>
  <si>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</si>
  <si>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</si>
  <si>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</si>
  <si>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</si>
  <si>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</si>
  <si>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</si>
  <si>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</si>
  <si>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</si>
  <si>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</si>
  <si>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</si>
  <si>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</si>
  <si>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</si>
  <si>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</si>
  <si>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</si>
  <si>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</si>
  <si>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</si>
  <si>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</si>
  <si>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</si>
  <si>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</si>
  <si>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</si>
  <si>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</si>
  <si>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</si>
  <si>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</si>
  <si>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</si>
  <si>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</si>
  <si>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</si>
  <si>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</si>
  <si>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</si>
  <si>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</si>
  <si>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</si>
  <si>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</si>
  <si>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</si>
  <si>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</si>
  <si>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</si>
  <si>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</si>
  <si>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</si>
  <si>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</si>
  <si>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</si>
  <si>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</si>
  <si>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</si>
  <si>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</si>
  <si>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</si>
  <si>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</si>
  <si>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</si>
  <si>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</si>
  <si>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</si>
  <si>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</si>
  <si>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</si>
  <si>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</si>
  <si>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</si>
  <si>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</si>
  <si>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</si>
  <si>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</si>
  <si>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</si>
  <si>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</si>
  <si>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</si>
  <si>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</si>
  <si>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</si>
  <si>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</si>
  <si>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</si>
  <si>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</si>
  <si>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</si>
  <si>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</si>
  <si>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</si>
  <si>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</si>
  <si>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</si>
  <si>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</si>
  <si>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</si>
  <si>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</si>
  <si>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</si>
  <si>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</si>
  <si>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</si>
  <si>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</si>
  <si>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</si>
  <si>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</si>
  <si>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</si>
  <si>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</si>
  <si>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</si>
  <si>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</si>
  <si>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</si>
  <si>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</si>
  <si>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</si>
  <si>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</si>
  <si>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</si>
  <si>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</si>
  <si>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</si>
  <si>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</si>
  <si>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</si>
  <si>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</si>
  <si>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</si>
  <si>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</si>
  <si>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</si>
  <si>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</si>
  <si>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</si>
  <si>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</si>
  <si>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</si>
  <si>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</si>
  <si>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</si>
  <si>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</si>
  <si>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</si>
  <si>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</si>
  <si>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</si>
  <si>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</si>
  <si>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</si>
  <si>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</si>
  <si>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</si>
  <si>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</si>
  <si>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</si>
  <si>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</si>
  <si>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</si>
  <si>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</si>
  <si>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</si>
  <si>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</si>
  <si>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000 10606030000000110</t>
  </si>
  <si>
    <t>000 10606000000000110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</si>
  <si>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</si>
  <si>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</si>
  <si>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</si>
  <si>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</si>
  <si>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</si>
  <si>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</si>
  <si>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</si>
  <si>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</si>
  <si>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</si>
  <si>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</si>
  <si>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</si>
  <si>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</si>
  <si>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</si>
  <si>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</si>
  <si>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</si>
  <si>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</si>
  <si>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</si>
  <si>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</si>
  <si>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</si>
  <si>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</si>
  <si>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</si>
  <si>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</si>
  <si>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</si>
  <si>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000 20239999000000150</t>
  </si>
  <si>
    <t xml:space="preserve"> 923 11610031040000140</t>
  </si>
  <si>
    <t>000 11610030040000140</t>
  </si>
  <si>
    <t>000 11610000000000140</t>
  </si>
  <si>
    <t>Прочие субвенции</t>
  </si>
  <si>
    <t>Платежи в целях возмещения причиненного ущерба (убытков)</t>
  </si>
  <si>
    <t>В.А.Бабина</t>
  </si>
  <si>
    <t xml:space="preserve"> 000 11601173010000140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</si>
  <si>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</si>
  <si>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</si>
  <si>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</si>
  <si>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</si>
  <si>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</si>
  <si>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182 10501011012100110</t>
  </si>
  <si>
    <t xml:space="preserve"> 182 10501011013000110</t>
  </si>
  <si>
    <t>182 10501021011000110</t>
  </si>
  <si>
    <t>182 10501021012100110</t>
  </si>
  <si>
    <t>000 10502020020000110</t>
  </si>
  <si>
    <t>182 10803010011050110</t>
  </si>
  <si>
    <t>182 10803010011060110</t>
  </si>
  <si>
    <t>923 10807173014000110</t>
  </si>
  <si>
    <t>923 11109044040001120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</si>
  <si>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</si>
  <si>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</si>
  <si>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</si>
  <si>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</si>
  <si>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</si>
  <si>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</si>
  <si>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</si>
  <si>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</si>
  <si>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</si>
  <si>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</si>
  <si>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</si>
  <si>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</si>
  <si>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</si>
  <si>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</si>
  <si>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</si>
  <si>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</si>
  <si>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</si>
  <si>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</si>
  <si>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</si>
  <si>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000 20210000000000150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</si>
  <si>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</si>
  <si>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</si>
  <si>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</si>
  <si>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</si>
  <si>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</si>
  <si>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</si>
  <si>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</si>
  <si>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</si>
  <si>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</si>
  <si>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</si>
  <si>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890 11601193010005140</t>
  </si>
  <si>
    <t>000 11500000000000000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</si>
  <si>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
</t>
  </si>
  <si>
    <t>Главный бухгалтер</t>
  </si>
  <si>
    <t>С.К. Новинькова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</si>
  <si>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</si>
  <si>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Периодичность: месячная</t>
  </si>
  <si>
    <t>Руководитель финансово-экономической</t>
  </si>
  <si>
    <t>Н.Г. Бобрецова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</si>
  <si>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</si>
  <si>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Заместитель руководителя администрации городского округа «Вуктыл» - начальник Финансового управления администрации
городского округа «Вуктыл»</t>
  </si>
  <si>
    <t xml:space="preserve">000 0309 0000000000 123 </t>
  </si>
  <si>
    <t>на 01.02.2022 г.</t>
  </si>
  <si>
    <t>Невыясненные поступления</t>
  </si>
  <si>
    <t>000 11700000000000180</t>
  </si>
  <si>
    <t>92311701040040000180</t>
  </si>
  <si>
    <t>923 11610123010041140</t>
  </si>
  <si>
    <t>00011601123010000140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</si>
  <si>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</si>
  <si>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</si>
  <si>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r>
      <t xml:space="preserve">" 24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февраля 2022 г.</t>
    </r>
  </si>
  <si>
    <t>182 10102040011000000</t>
  </si>
  <si>
    <t>182 10102080011000000</t>
  </si>
  <si>
    <t>890 11601123010002140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</si>
</sst>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4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7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2" fillId="0" borderId="12">
      <alignment horizontal="right" vertical="center" shrinkToFit="1"/>
    </xf>
    <xf numFmtId="1" fontId="12" fillId="0" borderId="12">
      <alignment horizontal="center" vertical="center" shrinkToFit="1"/>
    </xf>
    <xf numFmtId="0" fontId="24" fillId="0" borderId="19">
      <alignment horizontal="left" wrapText="1" indent="2"/>
    </xf>
    <xf numFmtId="4" fontId="24" fillId="0" borderId="12">
      <alignment horizontal="right"/>
    </xf>
    <xf numFmtId="43" fontId="25" fillId="0" borderId="0" applyFont="0" applyFill="0" applyBorder="0" applyAlignment="0" applyProtection="0"/>
    <xf numFmtId="49" fontId="28" fillId="0" borderId="20">
      <alignment horizontal="center" vertical="top" shrinkToFit="1"/>
    </xf>
    <xf numFmtId="0" fontId="7" fillId="0" borderId="21">
      <alignment horizontal="left" vertical="top" wrapText="1"/>
    </xf>
  </cellStyleXfs>
  <cellXfs count="140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1" fillId="2" borderId="0" xfId="0" applyFont="1" applyFill="1"/>
    <xf numFmtId="0" fontId="11" fillId="2" borderId="5" xfId="0" applyFont="1" applyFill="1" applyBorder="1"/>
    <xf numFmtId="0" fontId="11" fillId="2" borderId="0" xfId="0" applyFont="1" applyFill="1" applyAlignment="1">
      <alignment wrapText="1"/>
    </xf>
    <xf numFmtId="4" fontId="2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/>
    <xf numFmtId="4" fontId="16" fillId="2" borderId="0" xfId="0" applyNumberFormat="1" applyFont="1" applyFill="1"/>
    <xf numFmtId="4" fontId="15" fillId="2" borderId="8" xfId="0" applyNumberFormat="1" applyFont="1" applyFill="1" applyBorder="1" applyAlignment="1" applyProtection="1">
      <alignment horizontal="right"/>
    </xf>
    <xf numFmtId="0" fontId="19" fillId="2" borderId="0" xfId="0" applyFont="1" applyFill="1"/>
    <xf numFmtId="0" fontId="13" fillId="2" borderId="0" xfId="0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/>
    <xf numFmtId="0" fontId="13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3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4" fillId="2" borderId="0" xfId="0" applyNumberFormat="1" applyFont="1" applyFill="1" applyBorder="1" applyAlignment="1" applyProtection="1">
      <alignment horizontal="center"/>
    </xf>
    <xf numFmtId="4" fontId="15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/>
    <xf numFmtId="49" fontId="15" fillId="2" borderId="0" xfId="0" applyNumberFormat="1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Alignment="1">
      <alignment horizontal="center"/>
    </xf>
    <xf numFmtId="4" fontId="23" fillId="2" borderId="8" xfId="0" applyNumberFormat="1" applyFont="1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/>
    </xf>
    <xf numFmtId="43" fontId="15" fillId="2" borderId="0" xfId="21" applyFont="1" applyFill="1" applyAlignment="1">
      <alignment horizontal="center"/>
    </xf>
    <xf numFmtId="43" fontId="15" fillId="2" borderId="0" xfId="0" applyNumberFormat="1" applyFont="1" applyFill="1" applyAlignment="1">
      <alignment horizontal="center"/>
    </xf>
    <xf numFmtId="0" fontId="26" fillId="2" borderId="8" xfId="1" applyNumberFormat="1" applyFont="1" applyFill="1" applyBorder="1" applyProtection="1">
      <alignment horizontal="left" wrapText="1"/>
    </xf>
    <xf numFmtId="49" fontId="26" fillId="2" borderId="8" xfId="2" applyNumberFormat="1" applyFont="1" applyFill="1" applyBorder="1" applyAlignment="1" applyProtection="1">
      <alignment horizontal="center" wrapText="1"/>
    </xf>
    <xf numFmtId="49" fontId="26" fillId="2" borderId="8" xfId="3" applyNumberFormat="1" applyFont="1" applyFill="1" applyBorder="1" applyAlignment="1" applyProtection="1">
      <alignment horizontal="center"/>
    </xf>
    <xf numFmtId="0" fontId="26" fillId="2" borderId="8" xfId="5" applyNumberFormat="1" applyFont="1" applyFill="1" applyBorder="1" applyProtection="1">
      <alignment horizontal="left" wrapText="1"/>
    </xf>
    <xf numFmtId="49" fontId="26" fillId="2" borderId="8" xfId="6" applyNumberFormat="1" applyFont="1" applyFill="1" applyBorder="1" applyAlignment="1" applyProtection="1">
      <alignment horizontal="center" wrapText="1"/>
    </xf>
    <xf numFmtId="49" fontId="26" fillId="2" borderId="8" xfId="7" applyNumberFormat="1" applyFont="1" applyFill="1" applyBorder="1" applyAlignment="1" applyProtection="1">
      <alignment horizontal="center"/>
    </xf>
    <xf numFmtId="0" fontId="26" fillId="2" borderId="8" xfId="9" applyNumberFormat="1" applyFont="1" applyFill="1" applyBorder="1" applyProtection="1">
      <alignment horizontal="left" wrapText="1" indent="1"/>
    </xf>
    <xf numFmtId="49" fontId="26" fillId="2" borderId="8" xfId="10" applyNumberFormat="1" applyFont="1" applyFill="1" applyBorder="1" applyAlignment="1" applyProtection="1">
      <alignment horizontal="center" wrapText="1"/>
    </xf>
    <xf numFmtId="49" fontId="26" fillId="2" borderId="8" xfId="11" applyNumberFormat="1" applyFont="1" applyFill="1" applyBorder="1" applyAlignment="1" applyProtection="1">
      <alignment horizontal="center"/>
    </xf>
    <xf numFmtId="4" fontId="26" fillId="2" borderId="8" xfId="12" applyNumberFormat="1" applyFont="1" applyFill="1" applyBorder="1" applyAlignment="1" applyProtection="1">
      <alignment horizontal="center"/>
    </xf>
    <xf numFmtId="0" fontId="22" fillId="2" borderId="8" xfId="13" applyNumberFormat="1" applyFont="1" applyFill="1" applyBorder="1" applyProtection="1">
      <alignment horizontal="left" wrapText="1" indent="2"/>
    </xf>
    <xf numFmtId="49" fontId="22" fillId="2" borderId="8" xfId="6" applyNumberFormat="1" applyFont="1" applyFill="1" applyBorder="1" applyAlignment="1" applyProtection="1">
      <alignment horizontal="center" wrapText="1"/>
    </xf>
    <xf numFmtId="49" fontId="22" fillId="2" borderId="8" xfId="7" applyNumberFormat="1" applyFont="1" applyFill="1" applyBorder="1" applyAlignment="1" applyProtection="1">
      <alignment horizontal="center"/>
    </xf>
    <xf numFmtId="0" fontId="22" fillId="2" borderId="8" xfId="14" applyNumberFormat="1" applyFont="1" applyFill="1" applyBorder="1" applyProtection="1">
      <alignment horizontal="left" wrapText="1" indent="2"/>
    </xf>
    <xf numFmtId="49" fontId="22" fillId="2" borderId="8" xfId="15" applyNumberFormat="1" applyFont="1" applyFill="1" applyBorder="1" applyAlignment="1" applyProtection="1">
      <alignment horizontal="center" shrinkToFit="1"/>
    </xf>
    <xf numFmtId="49" fontId="22" fillId="2" borderId="8" xfId="16" applyNumberFormat="1" applyFont="1" applyFill="1" applyBorder="1" applyAlignment="1" applyProtection="1">
      <alignment horizontal="center" shrinkToFit="1"/>
    </xf>
    <xf numFmtId="4" fontId="22" fillId="2" borderId="8" xfId="12" applyNumberFormat="1" applyFont="1" applyFill="1" applyBorder="1" applyAlignment="1" applyProtection="1">
      <alignment horizontal="center"/>
    </xf>
    <xf numFmtId="0" fontId="26" fillId="2" borderId="8" xfId="14" applyNumberFormat="1" applyFont="1" applyFill="1" applyBorder="1" applyProtection="1">
      <alignment horizontal="left" wrapText="1" indent="2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4" fontId="21" fillId="2" borderId="8" xfId="0" applyNumberFormat="1" applyFont="1" applyFill="1" applyBorder="1" applyAlignment="1">
      <alignment horizontal="center"/>
    </xf>
    <xf numFmtId="4" fontId="21" fillId="2" borderId="8" xfId="0" applyNumberFormat="1" applyFont="1" applyFill="1" applyBorder="1" applyAlignment="1"/>
    <xf numFmtId="49" fontId="2" fillId="2" borderId="8" xfId="0" applyNumberFormat="1" applyFont="1" applyFill="1" applyBorder="1" applyAlignment="1" applyProtection="1">
      <alignment horizontal="center" vertical="center" wrapText="1"/>
    </xf>
    <xf numFmtId="4" fontId="18" fillId="2" borderId="8" xfId="0" applyNumberFormat="1" applyFont="1" applyFill="1" applyBorder="1" applyAlignment="1" applyProtection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4" fontId="14" fillId="2" borderId="8" xfId="18" applyNumberFormat="1" applyFont="1" applyFill="1" applyBorder="1" applyAlignment="1" applyProtection="1">
      <alignment horizontal="center" vertical="center" shrinkToFit="1"/>
    </xf>
    <xf numFmtId="49" fontId="17" fillId="2" borderId="8" xfId="18" applyNumberFormat="1" applyFont="1" applyFill="1" applyBorder="1" applyAlignment="1" applyProtection="1">
      <alignment horizontal="center" vertical="center" shrinkToFi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left" vertical="top" wrapText="1"/>
    </xf>
    <xf numFmtId="49" fontId="20" fillId="2" borderId="8" xfId="0" applyNumberFormat="1" applyFont="1" applyFill="1" applyBorder="1" applyAlignment="1" applyProtection="1">
      <alignment horizontal="left" vertical="top" wrapText="1"/>
    </xf>
    <xf numFmtId="165" fontId="13" fillId="2" borderId="8" xfId="0" applyNumberFormat="1" applyFont="1" applyFill="1" applyBorder="1" applyAlignment="1" applyProtection="1">
      <alignment horizontal="left" vertical="top" wrapText="1"/>
    </xf>
    <xf numFmtId="49" fontId="13" fillId="2" borderId="8" xfId="0" quotePrefix="1" applyNumberFormat="1" applyFont="1" applyFill="1" applyBorder="1" applyAlignment="1" applyProtection="1">
      <alignment horizontal="left" vertical="top" wrapText="1"/>
    </xf>
    <xf numFmtId="165" fontId="13" fillId="2" borderId="8" xfId="0" quotePrefix="1" applyNumberFormat="1" applyFont="1" applyFill="1" applyBorder="1" applyAlignment="1" applyProtection="1">
      <alignment horizontal="left" vertical="top" wrapText="1"/>
    </xf>
    <xf numFmtId="4" fontId="15" fillId="2" borderId="8" xfId="0" applyNumberFormat="1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</xf>
    <xf numFmtId="4" fontId="27" fillId="2" borderId="12" xfId="20" applyNumberFormat="1" applyFont="1" applyFill="1" applyAlignment="1" applyProtection="1">
      <alignment horizontal="center" vertical="center"/>
    </xf>
    <xf numFmtId="166" fontId="15" fillId="2" borderId="8" xfId="21" applyNumberFormat="1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left" vertical="top"/>
    </xf>
    <xf numFmtId="4" fontId="15" fillId="2" borderId="8" xfId="17" applyNumberFormat="1" applyFont="1" applyFill="1" applyBorder="1" applyAlignment="1" applyProtection="1">
      <alignment horizontal="center" vertical="center" shrinkToFit="1"/>
    </xf>
    <xf numFmtId="4" fontId="15" fillId="2" borderId="8" xfId="0" applyNumberFormat="1" applyFont="1" applyFill="1" applyBorder="1" applyAlignment="1">
      <alignment horizontal="center" vertical="center" wrapText="1"/>
    </xf>
    <xf numFmtId="4" fontId="18" fillId="2" borderId="8" xfId="0" quotePrefix="1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/>
    </xf>
    <xf numFmtId="4" fontId="18" fillId="2" borderId="8" xfId="17" applyNumberFormat="1" applyFont="1" applyFill="1" applyBorder="1" applyAlignment="1" applyProtection="1">
      <alignment horizontal="center" vertical="center" shrinkToFit="1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12" xfId="20" applyNumberFormat="1" applyFont="1" applyFill="1" applyAlignment="1" applyProtection="1">
      <alignment horizontal="center" vertical="center"/>
    </xf>
    <xf numFmtId="4" fontId="26" fillId="2" borderId="8" xfId="4" applyNumberFormat="1" applyFont="1" applyFill="1" applyBorder="1" applyAlignment="1" applyProtection="1">
      <alignment horizontal="center"/>
    </xf>
    <xf numFmtId="4" fontId="22" fillId="2" borderId="12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3" fillId="2" borderId="5" xfId="0" applyNumberFormat="1" applyFont="1" applyFill="1" applyBorder="1" applyAlignment="1" applyProtection="1">
      <alignment horizontal="left" wrapText="1"/>
    </xf>
    <xf numFmtId="49" fontId="14" fillId="2" borderId="5" xfId="0" applyNumberFormat="1" applyFont="1" applyFill="1" applyBorder="1" applyAlignment="1" applyProtection="1">
      <alignment wrapText="1"/>
    </xf>
    <xf numFmtId="49" fontId="13" fillId="2" borderId="6" xfId="0" applyNumberFormat="1" applyFont="1" applyFill="1" applyBorder="1" applyAlignment="1" applyProtection="1">
      <alignment horizontal="left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/>
    </xf>
    <xf numFmtId="0" fontId="13" fillId="0" borderId="8" xfId="23" applyNumberFormat="1" applyFont="1" applyBorder="1" applyAlignment="1" applyProtection="1">
      <alignment horizontal="left" vertical="center" wrapText="1"/>
    </xf>
    <xf numFmtId="49" fontId="14" fillId="0" borderId="8" xfId="22" applyNumberFormat="1" applyFont="1" applyBorder="1" applyAlignment="1" applyProtection="1">
      <alignment horizontal="center" vertical="center" shrinkToFit="1"/>
    </xf>
    <xf numFmtId="4" fontId="22" fillId="2" borderId="8" xfId="21" applyNumberFormat="1" applyFont="1" applyFill="1" applyBorder="1" applyAlignment="1" applyProtection="1">
      <alignment horizontal="center"/>
    </xf>
    <xf numFmtId="4" fontId="26" fillId="2" borderId="8" xfId="8" applyNumberFormat="1" applyFont="1" applyFill="1" applyBorder="1" applyAlignment="1" applyProtection="1">
      <alignment horizontal="center"/>
    </xf>
    <xf numFmtId="4" fontId="22" fillId="2" borderId="0" xfId="0" applyNumberFormat="1" applyFont="1" applyFill="1"/>
    <xf numFmtId="4" fontId="22" fillId="2" borderId="8" xfId="7" applyNumberFormat="1" applyFont="1" applyFill="1" applyBorder="1" applyAlignment="1" applyProtection="1">
      <alignment horizontal="center"/>
    </xf>
    <xf numFmtId="4" fontId="26" fillId="0" borderId="8" xfId="12" applyNumberFormat="1" applyFont="1" applyFill="1" applyBorder="1" applyAlignment="1" applyProtection="1">
      <alignment horizontal="center"/>
    </xf>
  </cellXfs>
  <cellStyles count="24">
    <cellStyle name="ex76" xfId="22"/>
    <cellStyle name="ex77" xfId="23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  <cellStyle name="Финансовый" xfId="21" builtinId="3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tabSelected="1" view="pageBreakPreview" zoomScale="130" zoomScaleNormal="130" zoomScaleSheetLayoutView="130" workbookViewId="0">
      <selection activeCell="D18" sqref="D18"/>
    </sheetView>
  </sheetViews>
  <sheetFormatPr defaultColWidth="9.140625" defaultRowHeight="12.75" customHeight="1" x14ac:dyDescent="0.2"/>
  <cols>
    <col min="1" max="1" width="43.7109375" style="26" customWidth="1"/>
    <col min="2" max="2" width="6.140625" style="20" customWidth="1"/>
    <col min="3" max="3" width="22.7109375" style="36" customWidth="1"/>
    <col min="4" max="4" width="21" style="49" customWidth="1"/>
    <col min="5" max="5" width="18.7109375" style="49" customWidth="1"/>
    <col min="6" max="6" width="18.7109375" style="20" customWidth="1"/>
    <col min="7" max="7" width="14.42578125" style="20" customWidth="1"/>
    <col min="8" max="8" width="16.7109375" style="20" customWidth="1"/>
    <col min="9" max="16384" width="9.140625" style="20"/>
  </cols>
  <sheetData>
    <row r="1" spans="1:6" ht="15.75" x14ac:dyDescent="0.25">
      <c r="A1" s="111"/>
      <c r="B1" s="111"/>
      <c r="C1" s="111"/>
      <c r="D1" s="111"/>
      <c r="E1" s="104"/>
      <c r="F1" s="104"/>
    </row>
    <row r="2" spans="1:6" ht="16.899999999999999" customHeight="1" x14ac:dyDescent="0.25">
      <c r="A2" s="119" t="s">
        <v>0</v>
      </c>
      <c r="B2" s="119"/>
      <c r="C2" s="119"/>
      <c r="D2" s="119"/>
      <c r="E2" s="45"/>
      <c r="F2" s="7" t="s">
        <v>1</v>
      </c>
    </row>
    <row r="3" spans="1:6" x14ac:dyDescent="0.2">
      <c r="A3" s="24"/>
      <c r="B3" s="1"/>
      <c r="C3" s="32"/>
      <c r="D3" s="50"/>
      <c r="E3" s="46" t="s">
        <v>2</v>
      </c>
      <c r="F3" s="8" t="s">
        <v>3</v>
      </c>
    </row>
    <row r="4" spans="1:6" x14ac:dyDescent="0.2">
      <c r="A4" s="120" t="s">
        <v>706</v>
      </c>
      <c r="B4" s="120"/>
      <c r="C4" s="120"/>
      <c r="D4" s="120"/>
      <c r="E4" s="45" t="s">
        <v>4</v>
      </c>
      <c r="F4" s="9">
        <v>44593</v>
      </c>
    </row>
    <row r="5" spans="1:6" x14ac:dyDescent="0.2">
      <c r="A5" s="25"/>
      <c r="B5" s="4"/>
      <c r="C5" s="33"/>
      <c r="D5" s="51"/>
      <c r="E5" s="45" t="s">
        <v>6</v>
      </c>
      <c r="F5" s="10" t="s">
        <v>16</v>
      </c>
    </row>
    <row r="6" spans="1:6" x14ac:dyDescent="0.2">
      <c r="A6" s="24" t="s">
        <v>7</v>
      </c>
      <c r="B6" s="121" t="s">
        <v>13</v>
      </c>
      <c r="C6" s="122"/>
      <c r="D6" s="122"/>
      <c r="E6" s="45" t="s">
        <v>8</v>
      </c>
      <c r="F6" s="10" t="s">
        <v>17</v>
      </c>
    </row>
    <row r="7" spans="1:6" x14ac:dyDescent="0.2">
      <c r="A7" s="24" t="s">
        <v>9</v>
      </c>
      <c r="B7" s="123" t="s">
        <v>14</v>
      </c>
      <c r="C7" s="123"/>
      <c r="D7" s="123"/>
      <c r="E7" s="45" t="s">
        <v>10</v>
      </c>
      <c r="F7" s="12" t="s">
        <v>18</v>
      </c>
    </row>
    <row r="8" spans="1:6" x14ac:dyDescent="0.2">
      <c r="A8" s="24" t="s">
        <v>700</v>
      </c>
      <c r="B8" s="11"/>
      <c r="C8" s="32"/>
      <c r="D8" s="51"/>
      <c r="E8" s="45"/>
      <c r="F8" s="13"/>
    </row>
    <row r="9" spans="1:6" x14ac:dyDescent="0.2">
      <c r="A9" s="24" t="s">
        <v>15</v>
      </c>
      <c r="B9" s="11"/>
      <c r="C9" s="32"/>
      <c r="D9" s="51"/>
      <c r="E9" s="45" t="s">
        <v>11</v>
      </c>
      <c r="F9" s="14" t="s">
        <v>12</v>
      </c>
    </row>
    <row r="10" spans="1:6" ht="20.25" customHeight="1" x14ac:dyDescent="0.25">
      <c r="A10" s="119" t="s">
        <v>19</v>
      </c>
      <c r="B10" s="119"/>
      <c r="C10" s="119"/>
      <c r="D10" s="119"/>
      <c r="E10" s="47"/>
      <c r="F10" s="15"/>
    </row>
    <row r="11" spans="1:6" ht="4.1500000000000004" customHeight="1" x14ac:dyDescent="0.2">
      <c r="A11" s="116" t="s">
        <v>20</v>
      </c>
      <c r="B11" s="116" t="s">
        <v>21</v>
      </c>
      <c r="C11" s="118" t="s">
        <v>22</v>
      </c>
      <c r="D11" s="117" t="s">
        <v>23</v>
      </c>
      <c r="E11" s="117" t="s">
        <v>24</v>
      </c>
      <c r="F11" s="117" t="s">
        <v>25</v>
      </c>
    </row>
    <row r="12" spans="1:6" ht="3.6" customHeight="1" x14ac:dyDescent="0.2">
      <c r="A12" s="116"/>
      <c r="B12" s="116"/>
      <c r="C12" s="118"/>
      <c r="D12" s="117"/>
      <c r="E12" s="117"/>
      <c r="F12" s="117"/>
    </row>
    <row r="13" spans="1:6" ht="3" customHeight="1" x14ac:dyDescent="0.2">
      <c r="A13" s="116"/>
      <c r="B13" s="116"/>
      <c r="C13" s="118"/>
      <c r="D13" s="117"/>
      <c r="E13" s="117"/>
      <c r="F13" s="117"/>
    </row>
    <row r="14" spans="1:6" ht="3" customHeight="1" x14ac:dyDescent="0.2">
      <c r="A14" s="116"/>
      <c r="B14" s="116"/>
      <c r="C14" s="118"/>
      <c r="D14" s="117"/>
      <c r="E14" s="117"/>
      <c r="F14" s="117"/>
    </row>
    <row r="15" spans="1:6" ht="3" customHeight="1" x14ac:dyDescent="0.2">
      <c r="A15" s="116"/>
      <c r="B15" s="116"/>
      <c r="C15" s="118"/>
      <c r="D15" s="117"/>
      <c r="E15" s="117"/>
      <c r="F15" s="117"/>
    </row>
    <row r="16" spans="1:6" ht="3" customHeight="1" x14ac:dyDescent="0.2">
      <c r="A16" s="116"/>
      <c r="B16" s="116"/>
      <c r="C16" s="118"/>
      <c r="D16" s="117"/>
      <c r="E16" s="117"/>
      <c r="F16" s="117"/>
    </row>
    <row r="17" spans="1:8" ht="14.45" customHeight="1" x14ac:dyDescent="0.2">
      <c r="A17" s="116"/>
      <c r="B17" s="116"/>
      <c r="C17" s="118"/>
      <c r="D17" s="117"/>
      <c r="E17" s="117"/>
      <c r="F17" s="117"/>
    </row>
    <row r="18" spans="1:8" ht="12.6" customHeight="1" x14ac:dyDescent="0.2">
      <c r="A18" s="114">
        <v>1</v>
      </c>
      <c r="B18" s="28">
        <v>2</v>
      </c>
      <c r="C18" s="34">
        <v>3</v>
      </c>
      <c r="D18" s="115" t="s">
        <v>26</v>
      </c>
      <c r="E18" s="115" t="s">
        <v>27</v>
      </c>
      <c r="F18" s="29" t="s">
        <v>28</v>
      </c>
    </row>
    <row r="19" spans="1:8" ht="18.600000000000001" customHeight="1" x14ac:dyDescent="0.2">
      <c r="A19" s="90" t="s">
        <v>29</v>
      </c>
      <c r="B19" s="82" t="s">
        <v>30</v>
      </c>
      <c r="C19" s="34" t="s">
        <v>31</v>
      </c>
      <c r="D19" s="95">
        <v>630572216.32000005</v>
      </c>
      <c r="E19" s="95">
        <f>E21+E118</f>
        <v>48951203.909999996</v>
      </c>
      <c r="F19" s="95">
        <f>D19-E19</f>
        <v>581621012.41000009</v>
      </c>
      <c r="G19" s="21"/>
      <c r="H19" s="21"/>
    </row>
    <row r="20" spans="1:8" ht="14.45" customHeight="1" x14ac:dyDescent="0.2">
      <c r="A20" s="90" t="s">
        <v>32</v>
      </c>
      <c r="B20" s="82"/>
      <c r="C20" s="58"/>
      <c r="D20" s="22"/>
      <c r="E20" s="22"/>
      <c r="F20" s="22"/>
    </row>
    <row r="21" spans="1:8" s="23" customFormat="1" ht="15" customHeight="1" x14ac:dyDescent="0.2">
      <c r="A21" s="91" t="s">
        <v>33</v>
      </c>
      <c r="B21" s="84" t="s">
        <v>30</v>
      </c>
      <c r="C21" s="85" t="s">
        <v>34</v>
      </c>
      <c r="D21" s="83" t="s">
        <v>40</v>
      </c>
      <c r="E21" s="83">
        <f>E22+E33+E39+E55+E66+E73+E83+E86+E94+E115+E91</f>
        <v>15144220.579999998</v>
      </c>
      <c r="F21" s="83" t="s">
        <v>40</v>
      </c>
    </row>
    <row r="22" spans="1:8" s="23" customFormat="1" ht="16.899999999999999" customHeight="1" x14ac:dyDescent="0.2">
      <c r="A22" s="91" t="s">
        <v>35</v>
      </c>
      <c r="B22" s="84" t="s">
        <v>30</v>
      </c>
      <c r="C22" s="85" t="s">
        <v>36</v>
      </c>
      <c r="D22" s="83" t="s">
        <v>40</v>
      </c>
      <c r="E22" s="83">
        <f>E23</f>
        <v>12705712.119999999</v>
      </c>
      <c r="F22" s="83" t="s">
        <v>40</v>
      </c>
    </row>
    <row r="23" spans="1:8" ht="17.45" customHeight="1" x14ac:dyDescent="0.2">
      <c r="A23" s="90" t="s">
        <v>37</v>
      </c>
      <c r="B23" s="82" t="s">
        <v>30</v>
      </c>
      <c r="C23" s="58" t="s">
        <v>686</v>
      </c>
      <c r="D23" s="95" t="s">
        <v>40</v>
      </c>
      <c r="E23" s="95">
        <f>E24+E25+E26+E28+E29+E30+E31+E27+E32</f>
        <v>12705712.119999999</v>
      </c>
      <c r="F23" s="83" t="s">
        <v>40</v>
      </c>
    </row>
    <row r="24" spans="1:8" ht="87" customHeight="1" x14ac:dyDescent="0.2">
      <c r="A24" s="92" t="s">
        <v>38</v>
      </c>
      <c r="B24" s="82" t="s">
        <v>30</v>
      </c>
      <c r="C24" s="58" t="s">
        <v>39</v>
      </c>
      <c r="D24" s="83" t="s">
        <v>40</v>
      </c>
      <c r="E24" s="101">
        <v>12520276.039999999</v>
      </c>
      <c r="F24" s="83" t="s">
        <v>40</v>
      </c>
    </row>
    <row r="25" spans="1:8" ht="68.25" customHeight="1" x14ac:dyDescent="0.2">
      <c r="A25" s="92" t="s">
        <v>41</v>
      </c>
      <c r="B25" s="82" t="s">
        <v>30</v>
      </c>
      <c r="C25" s="58" t="s">
        <v>42</v>
      </c>
      <c r="D25" s="83" t="s">
        <v>40</v>
      </c>
      <c r="E25" s="101">
        <v>115628.79</v>
      </c>
      <c r="F25" s="83" t="s">
        <v>40</v>
      </c>
    </row>
    <row r="26" spans="1:8" ht="85.5" customHeight="1" x14ac:dyDescent="0.2">
      <c r="A26" s="92" t="s">
        <v>43</v>
      </c>
      <c r="B26" s="82" t="s">
        <v>30</v>
      </c>
      <c r="C26" s="58" t="s">
        <v>44</v>
      </c>
      <c r="D26" s="95" t="s">
        <v>40</v>
      </c>
      <c r="E26" s="101">
        <v>13635.13</v>
      </c>
      <c r="F26" s="83" t="s">
        <v>40</v>
      </c>
    </row>
    <row r="27" spans="1:8" ht="110.25" customHeight="1" x14ac:dyDescent="0.2">
      <c r="A27" s="92" t="s">
        <v>45</v>
      </c>
      <c r="B27" s="82" t="s">
        <v>30</v>
      </c>
      <c r="C27" s="58" t="s">
        <v>46</v>
      </c>
      <c r="D27" s="83" t="s">
        <v>40</v>
      </c>
      <c r="E27" s="101">
        <v>12868.17</v>
      </c>
      <c r="F27" s="83" t="s">
        <v>40</v>
      </c>
    </row>
    <row r="28" spans="1:8" ht="99.75" customHeight="1" x14ac:dyDescent="0.2">
      <c r="A28" s="92" t="s">
        <v>47</v>
      </c>
      <c r="B28" s="82" t="s">
        <v>30</v>
      </c>
      <c r="C28" s="58" t="s">
        <v>48</v>
      </c>
      <c r="D28" s="83" t="s">
        <v>40</v>
      </c>
      <c r="E28" s="101">
        <v>-0.7</v>
      </c>
      <c r="F28" s="83" t="s">
        <v>40</v>
      </c>
    </row>
    <row r="29" spans="1:8" ht="60.75" customHeight="1" x14ac:dyDescent="0.2">
      <c r="A29" s="92" t="s">
        <v>49</v>
      </c>
      <c r="B29" s="82" t="s">
        <v>30</v>
      </c>
      <c r="C29" s="58" t="s">
        <v>50</v>
      </c>
      <c r="D29" s="83" t="s">
        <v>40</v>
      </c>
      <c r="E29" s="101">
        <v>10624.69</v>
      </c>
      <c r="F29" s="83" t="s">
        <v>40</v>
      </c>
    </row>
    <row r="30" spans="1:8" ht="48.75" customHeight="1" x14ac:dyDescent="0.2">
      <c r="A30" s="90" t="s">
        <v>51</v>
      </c>
      <c r="B30" s="82" t="s">
        <v>30</v>
      </c>
      <c r="C30" s="58" t="s">
        <v>52</v>
      </c>
      <c r="D30" s="83" t="s">
        <v>40</v>
      </c>
      <c r="E30" s="101">
        <v>418.88</v>
      </c>
      <c r="F30" s="83" t="s">
        <v>40</v>
      </c>
    </row>
    <row r="31" spans="1:8" ht="99" customHeight="1" x14ac:dyDescent="0.2">
      <c r="A31" s="90" t="s">
        <v>665</v>
      </c>
      <c r="B31" s="82" t="s">
        <v>30</v>
      </c>
      <c r="C31" s="31" t="s">
        <v>715</v>
      </c>
      <c r="D31" s="83" t="s">
        <v>40</v>
      </c>
      <c r="E31" s="101">
        <v>12556.02</v>
      </c>
      <c r="F31" s="83" t="s">
        <v>40</v>
      </c>
    </row>
    <row r="32" spans="1:8" ht="99" customHeight="1" x14ac:dyDescent="0.2">
      <c r="A32" s="93" t="s">
        <v>703</v>
      </c>
      <c r="B32" s="82" t="s">
        <v>30</v>
      </c>
      <c r="C32" s="31" t="s">
        <v>716</v>
      </c>
      <c r="D32" s="83" t="s">
        <v>40</v>
      </c>
      <c r="E32" s="101">
        <v>19705.099999999999</v>
      </c>
      <c r="F32" s="83" t="s">
        <v>40</v>
      </c>
    </row>
    <row r="33" spans="1:6" s="23" customFormat="1" ht="38.25" customHeight="1" x14ac:dyDescent="0.2">
      <c r="A33" s="91" t="s">
        <v>53</v>
      </c>
      <c r="B33" s="84" t="s">
        <v>30</v>
      </c>
      <c r="C33" s="85" t="s">
        <v>561</v>
      </c>
      <c r="D33" s="83" t="s">
        <v>40</v>
      </c>
      <c r="E33" s="83">
        <f>E34</f>
        <v>617059.67000000004</v>
      </c>
      <c r="F33" s="83" t="s">
        <v>40</v>
      </c>
    </row>
    <row r="34" spans="1:6" s="23" customFormat="1" ht="34.5" customHeight="1" x14ac:dyDescent="0.2">
      <c r="A34" s="90" t="s">
        <v>54</v>
      </c>
      <c r="B34" s="86" t="s">
        <v>30</v>
      </c>
      <c r="C34" s="58" t="s">
        <v>594</v>
      </c>
      <c r="D34" s="83" t="s">
        <v>40</v>
      </c>
      <c r="E34" s="95">
        <f>E35+E36+E37+E38</f>
        <v>617059.67000000004</v>
      </c>
      <c r="F34" s="83" t="s">
        <v>40</v>
      </c>
    </row>
    <row r="35" spans="1:6" ht="88.5" customHeight="1" x14ac:dyDescent="0.2">
      <c r="A35" s="90" t="s">
        <v>55</v>
      </c>
      <c r="B35" s="82" t="s">
        <v>30</v>
      </c>
      <c r="C35" s="79" t="s">
        <v>56</v>
      </c>
      <c r="D35" s="95" t="s">
        <v>40</v>
      </c>
      <c r="E35" s="101">
        <v>283508.23</v>
      </c>
      <c r="F35" s="83" t="s">
        <v>40</v>
      </c>
    </row>
    <row r="36" spans="1:6" ht="99.75" customHeight="1" x14ac:dyDescent="0.2">
      <c r="A36" s="90" t="s">
        <v>57</v>
      </c>
      <c r="B36" s="82" t="s">
        <v>30</v>
      </c>
      <c r="C36" s="79" t="s">
        <v>58</v>
      </c>
      <c r="D36" s="83" t="s">
        <v>40</v>
      </c>
      <c r="E36" s="101">
        <v>1668.43</v>
      </c>
      <c r="F36" s="83" t="s">
        <v>40</v>
      </c>
    </row>
    <row r="37" spans="1:6" ht="92.25" customHeight="1" x14ac:dyDescent="0.2">
      <c r="A37" s="92" t="s">
        <v>59</v>
      </c>
      <c r="B37" s="82" t="s">
        <v>30</v>
      </c>
      <c r="C37" s="79" t="s">
        <v>60</v>
      </c>
      <c r="D37" s="83" t="s">
        <v>40</v>
      </c>
      <c r="E37" s="101">
        <v>350771.13</v>
      </c>
      <c r="F37" s="83" t="s">
        <v>40</v>
      </c>
    </row>
    <row r="38" spans="1:6" ht="84.75" customHeight="1" x14ac:dyDescent="0.2">
      <c r="A38" s="92" t="s">
        <v>61</v>
      </c>
      <c r="B38" s="82" t="s">
        <v>30</v>
      </c>
      <c r="C38" s="79" t="s">
        <v>62</v>
      </c>
      <c r="D38" s="95" t="s">
        <v>40</v>
      </c>
      <c r="E38" s="101">
        <v>-18888.12</v>
      </c>
      <c r="F38" s="83" t="s">
        <v>40</v>
      </c>
    </row>
    <row r="39" spans="1:6" s="23" customFormat="1" ht="16.899999999999999" customHeight="1" x14ac:dyDescent="0.2">
      <c r="A39" s="91" t="s">
        <v>63</v>
      </c>
      <c r="B39" s="84" t="s">
        <v>30</v>
      </c>
      <c r="C39" s="85" t="s">
        <v>560</v>
      </c>
      <c r="D39" s="83" t="s">
        <v>40</v>
      </c>
      <c r="E39" s="83">
        <f>E40+E47+E44+E52</f>
        <v>166901.47999999998</v>
      </c>
      <c r="F39" s="83" t="s">
        <v>40</v>
      </c>
    </row>
    <row r="40" spans="1:6" s="23" customFormat="1" ht="26.45" customHeight="1" x14ac:dyDescent="0.2">
      <c r="A40" s="90" t="s">
        <v>64</v>
      </c>
      <c r="B40" s="86" t="s">
        <v>30</v>
      </c>
      <c r="C40" s="58" t="s">
        <v>593</v>
      </c>
      <c r="D40" s="83" t="s">
        <v>40</v>
      </c>
      <c r="E40" s="95">
        <f>E41+E42+E43</f>
        <v>124109.45</v>
      </c>
      <c r="F40" s="83" t="s">
        <v>40</v>
      </c>
    </row>
    <row r="41" spans="1:6" ht="48" customHeight="1" x14ac:dyDescent="0.2">
      <c r="A41" s="90" t="s">
        <v>570</v>
      </c>
      <c r="B41" s="82" t="s">
        <v>30</v>
      </c>
      <c r="C41" s="87" t="s">
        <v>569</v>
      </c>
      <c r="D41" s="95" t="s">
        <v>40</v>
      </c>
      <c r="E41" s="102">
        <v>124384.23</v>
      </c>
      <c r="F41" s="83" t="s">
        <v>40</v>
      </c>
    </row>
    <row r="42" spans="1:6" ht="35.450000000000003" customHeight="1" x14ac:dyDescent="0.2">
      <c r="A42" s="93" t="s">
        <v>666</v>
      </c>
      <c r="B42" s="82" t="s">
        <v>30</v>
      </c>
      <c r="C42" s="31" t="s">
        <v>655</v>
      </c>
      <c r="D42" s="95" t="s">
        <v>40</v>
      </c>
      <c r="E42" s="102">
        <v>-524.78</v>
      </c>
      <c r="F42" s="83" t="s">
        <v>40</v>
      </c>
    </row>
    <row r="43" spans="1:6" ht="51.75" customHeight="1" x14ac:dyDescent="0.2">
      <c r="A43" s="93" t="s">
        <v>667</v>
      </c>
      <c r="B43" s="82" t="s">
        <v>30</v>
      </c>
      <c r="C43" s="31" t="s">
        <v>656</v>
      </c>
      <c r="D43" s="95" t="s">
        <v>40</v>
      </c>
      <c r="E43" s="102">
        <v>250</v>
      </c>
      <c r="F43" s="83" t="s">
        <v>40</v>
      </c>
    </row>
    <row r="44" spans="1:6" ht="39" customHeight="1" x14ac:dyDescent="0.2">
      <c r="A44" s="90" t="s">
        <v>621</v>
      </c>
      <c r="B44" s="82" t="s">
        <v>30</v>
      </c>
      <c r="C44" s="31" t="s">
        <v>684</v>
      </c>
      <c r="D44" s="95" t="s">
        <v>40</v>
      </c>
      <c r="E44" s="101">
        <f>E45+E46</f>
        <v>1862.25</v>
      </c>
      <c r="F44" s="83" t="s">
        <v>40</v>
      </c>
    </row>
    <row r="45" spans="1:6" ht="72.75" customHeight="1" x14ac:dyDescent="0.2">
      <c r="A45" s="93" t="s">
        <v>668</v>
      </c>
      <c r="B45" s="82" t="s">
        <v>30</v>
      </c>
      <c r="C45" s="31" t="s">
        <v>657</v>
      </c>
      <c r="D45" s="95" t="s">
        <v>40</v>
      </c>
      <c r="E45" s="101">
        <v>-115.61</v>
      </c>
      <c r="F45" s="83" t="s">
        <v>40</v>
      </c>
    </row>
    <row r="46" spans="1:6" ht="63" customHeight="1" x14ac:dyDescent="0.2">
      <c r="A46" s="93" t="s">
        <v>669</v>
      </c>
      <c r="B46" s="82" t="s">
        <v>30</v>
      </c>
      <c r="C46" s="31" t="s">
        <v>658</v>
      </c>
      <c r="D46" s="95" t="s">
        <v>40</v>
      </c>
      <c r="E46" s="101">
        <v>1977.86</v>
      </c>
      <c r="F46" s="83" t="s">
        <v>40</v>
      </c>
    </row>
    <row r="47" spans="1:6" ht="25.15" customHeight="1" x14ac:dyDescent="0.2">
      <c r="A47" s="90" t="s">
        <v>65</v>
      </c>
      <c r="B47" s="82" t="s">
        <v>30</v>
      </c>
      <c r="C47" s="79" t="s">
        <v>592</v>
      </c>
      <c r="D47" s="83" t="s">
        <v>40</v>
      </c>
      <c r="E47" s="101">
        <f>E48+E49+E51</f>
        <v>-864.23000000000013</v>
      </c>
      <c r="F47" s="83" t="s">
        <v>40</v>
      </c>
    </row>
    <row r="48" spans="1:6" ht="46.5" customHeight="1" x14ac:dyDescent="0.2">
      <c r="A48" s="90" t="s">
        <v>66</v>
      </c>
      <c r="B48" s="82" t="s">
        <v>30</v>
      </c>
      <c r="C48" s="79" t="s">
        <v>67</v>
      </c>
      <c r="D48" s="83" t="s">
        <v>40</v>
      </c>
      <c r="E48" s="101">
        <v>-1970.63</v>
      </c>
      <c r="F48" s="83" t="s">
        <v>40</v>
      </c>
    </row>
    <row r="49" spans="1:6" ht="30" customHeight="1" x14ac:dyDescent="0.2">
      <c r="A49" s="93" t="s">
        <v>670</v>
      </c>
      <c r="B49" s="82" t="s">
        <v>30</v>
      </c>
      <c r="C49" s="79" t="s">
        <v>68</v>
      </c>
      <c r="D49" s="95" t="s">
        <v>40</v>
      </c>
      <c r="E49" s="101">
        <v>1113.22</v>
      </c>
      <c r="F49" s="83" t="s">
        <v>40</v>
      </c>
    </row>
    <row r="50" spans="1:6" ht="35.450000000000003" customHeight="1" x14ac:dyDescent="0.2">
      <c r="A50" s="90" t="s">
        <v>620</v>
      </c>
      <c r="B50" s="82" t="s">
        <v>30</v>
      </c>
      <c r="C50" s="31" t="s">
        <v>659</v>
      </c>
      <c r="D50" s="95" t="s">
        <v>40</v>
      </c>
      <c r="E50" s="101">
        <f>+E51</f>
        <v>-6.82</v>
      </c>
      <c r="F50" s="83" t="s">
        <v>40</v>
      </c>
    </row>
    <row r="51" spans="1:6" ht="40.15" customHeight="1" x14ac:dyDescent="0.2">
      <c r="A51" s="90" t="s">
        <v>671</v>
      </c>
      <c r="B51" s="82" t="s">
        <v>30</v>
      </c>
      <c r="C51" s="30" t="s">
        <v>619</v>
      </c>
      <c r="D51" s="95" t="s">
        <v>40</v>
      </c>
      <c r="E51" s="101">
        <v>-6.82</v>
      </c>
      <c r="F51" s="83" t="s">
        <v>40</v>
      </c>
    </row>
    <row r="52" spans="1:6" ht="26.45" customHeight="1" x14ac:dyDescent="0.2">
      <c r="A52" s="90" t="s">
        <v>69</v>
      </c>
      <c r="B52" s="82" t="s">
        <v>30</v>
      </c>
      <c r="C52" s="79" t="s">
        <v>591</v>
      </c>
      <c r="D52" s="83" t="s">
        <v>40</v>
      </c>
      <c r="E52" s="101">
        <f>E53+E54</f>
        <v>41794.009999999995</v>
      </c>
      <c r="F52" s="83" t="s">
        <v>40</v>
      </c>
    </row>
    <row r="53" spans="1:6" ht="49.15" customHeight="1" x14ac:dyDescent="0.2">
      <c r="A53" s="90" t="s">
        <v>70</v>
      </c>
      <c r="B53" s="82" t="s">
        <v>30</v>
      </c>
      <c r="C53" s="79" t="s">
        <v>71</v>
      </c>
      <c r="D53" s="103" t="s">
        <v>40</v>
      </c>
      <c r="E53" s="101">
        <v>41796.92</v>
      </c>
      <c r="F53" s="83" t="s">
        <v>40</v>
      </c>
    </row>
    <row r="54" spans="1:6" ht="39" customHeight="1" x14ac:dyDescent="0.2">
      <c r="A54" s="90" t="s">
        <v>571</v>
      </c>
      <c r="B54" s="82" t="s">
        <v>30</v>
      </c>
      <c r="C54" s="79" t="s">
        <v>568</v>
      </c>
      <c r="D54" s="95" t="s">
        <v>40</v>
      </c>
      <c r="E54" s="101">
        <v>-2.91</v>
      </c>
      <c r="F54" s="83" t="s">
        <v>40</v>
      </c>
    </row>
    <row r="55" spans="1:6" s="23" customFormat="1" ht="17.45" customHeight="1" x14ac:dyDescent="0.2">
      <c r="A55" s="91" t="s">
        <v>72</v>
      </c>
      <c r="B55" s="84" t="s">
        <v>30</v>
      </c>
      <c r="C55" s="85" t="s">
        <v>559</v>
      </c>
      <c r="D55" s="83" t="s">
        <v>40</v>
      </c>
      <c r="E55" s="83">
        <f>E56+E59</f>
        <v>144935.16</v>
      </c>
      <c r="F55" s="83" t="s">
        <v>40</v>
      </c>
    </row>
    <row r="56" spans="1:6" s="23" customFormat="1" ht="18.600000000000001" customHeight="1" x14ac:dyDescent="0.2">
      <c r="A56" s="90" t="s">
        <v>73</v>
      </c>
      <c r="B56" s="82" t="s">
        <v>30</v>
      </c>
      <c r="C56" s="58" t="s">
        <v>590</v>
      </c>
      <c r="D56" s="83" t="s">
        <v>40</v>
      </c>
      <c r="E56" s="95">
        <f>E57+E58</f>
        <v>105893.09</v>
      </c>
      <c r="F56" s="83" t="s">
        <v>40</v>
      </c>
    </row>
    <row r="57" spans="1:6" ht="63" customHeight="1" x14ac:dyDescent="0.2">
      <c r="A57" s="90" t="s">
        <v>74</v>
      </c>
      <c r="B57" s="82" t="s">
        <v>30</v>
      </c>
      <c r="C57" s="79" t="s">
        <v>75</v>
      </c>
      <c r="D57" s="95" t="s">
        <v>40</v>
      </c>
      <c r="E57" s="101">
        <v>103986.68</v>
      </c>
      <c r="F57" s="83" t="s">
        <v>40</v>
      </c>
    </row>
    <row r="58" spans="1:6" ht="51.75" customHeight="1" x14ac:dyDescent="0.2">
      <c r="A58" s="90" t="s">
        <v>653</v>
      </c>
      <c r="B58" s="82" t="s">
        <v>30</v>
      </c>
      <c r="C58" s="79" t="s">
        <v>76</v>
      </c>
      <c r="D58" s="83" t="s">
        <v>40</v>
      </c>
      <c r="E58" s="101">
        <v>1906.41</v>
      </c>
      <c r="F58" s="83" t="s">
        <v>40</v>
      </c>
    </row>
    <row r="59" spans="1:6" ht="18" customHeight="1" x14ac:dyDescent="0.2">
      <c r="A59" s="90" t="s">
        <v>685</v>
      </c>
      <c r="B59" s="82" t="s">
        <v>30</v>
      </c>
      <c r="C59" s="79" t="s">
        <v>618</v>
      </c>
      <c r="D59" s="83" t="s">
        <v>40</v>
      </c>
      <c r="E59" s="101">
        <f>E60+E63</f>
        <v>39042.070000000007</v>
      </c>
      <c r="F59" s="83" t="s">
        <v>40</v>
      </c>
    </row>
    <row r="60" spans="1:6" ht="17.45" customHeight="1" x14ac:dyDescent="0.2">
      <c r="A60" s="90" t="s">
        <v>77</v>
      </c>
      <c r="B60" s="82" t="s">
        <v>30</v>
      </c>
      <c r="C60" s="79" t="s">
        <v>617</v>
      </c>
      <c r="D60" s="83" t="s">
        <v>40</v>
      </c>
      <c r="E60" s="101">
        <f>E61+E62</f>
        <v>36735.980000000003</v>
      </c>
      <c r="F60" s="83" t="s">
        <v>40</v>
      </c>
    </row>
    <row r="61" spans="1:6" ht="51.75" customHeight="1" x14ac:dyDescent="0.2">
      <c r="A61" s="90" t="s">
        <v>572</v>
      </c>
      <c r="B61" s="82" t="s">
        <v>30</v>
      </c>
      <c r="C61" s="79" t="s">
        <v>567</v>
      </c>
      <c r="D61" s="95" t="s">
        <v>40</v>
      </c>
      <c r="E61" s="101">
        <v>36735</v>
      </c>
      <c r="F61" s="83" t="s">
        <v>40</v>
      </c>
    </row>
    <row r="62" spans="1:6" ht="39" customHeight="1" x14ac:dyDescent="0.2">
      <c r="A62" s="90" t="s">
        <v>573</v>
      </c>
      <c r="B62" s="82" t="s">
        <v>30</v>
      </c>
      <c r="C62" s="79" t="s">
        <v>566</v>
      </c>
      <c r="D62" s="83" t="s">
        <v>40</v>
      </c>
      <c r="E62" s="101">
        <v>0.98</v>
      </c>
      <c r="F62" s="83" t="s">
        <v>40</v>
      </c>
    </row>
    <row r="63" spans="1:6" ht="16.899999999999999" customHeight="1" x14ac:dyDescent="0.2">
      <c r="A63" s="90" t="s">
        <v>78</v>
      </c>
      <c r="B63" s="82" t="s">
        <v>30</v>
      </c>
      <c r="C63" s="79" t="s">
        <v>589</v>
      </c>
      <c r="D63" s="95" t="s">
        <v>40</v>
      </c>
      <c r="E63" s="101">
        <f>E64+E65</f>
        <v>2306.09</v>
      </c>
      <c r="F63" s="83" t="s">
        <v>40</v>
      </c>
    </row>
    <row r="64" spans="1:6" ht="49.5" customHeight="1" x14ac:dyDescent="0.2">
      <c r="A64" s="90" t="s">
        <v>574</v>
      </c>
      <c r="B64" s="82" t="s">
        <v>30</v>
      </c>
      <c r="C64" s="79" t="s">
        <v>565</v>
      </c>
      <c r="D64" s="83" t="s">
        <v>40</v>
      </c>
      <c r="E64" s="101">
        <v>1993.58</v>
      </c>
      <c r="F64" s="83" t="s">
        <v>40</v>
      </c>
    </row>
    <row r="65" spans="1:6" ht="39.75" customHeight="1" x14ac:dyDescent="0.2">
      <c r="A65" s="90" t="s">
        <v>575</v>
      </c>
      <c r="B65" s="82" t="s">
        <v>30</v>
      </c>
      <c r="C65" s="79" t="s">
        <v>564</v>
      </c>
      <c r="D65" s="83" t="s">
        <v>40</v>
      </c>
      <c r="E65" s="101">
        <v>312.51</v>
      </c>
      <c r="F65" s="83" t="s">
        <v>40</v>
      </c>
    </row>
    <row r="66" spans="1:6" s="23" customFormat="1" ht="17.45" customHeight="1" x14ac:dyDescent="0.2">
      <c r="A66" s="91" t="s">
        <v>79</v>
      </c>
      <c r="B66" s="84" t="s">
        <v>30</v>
      </c>
      <c r="C66" s="85" t="s">
        <v>80</v>
      </c>
      <c r="D66" s="95" t="s">
        <v>40</v>
      </c>
      <c r="E66" s="83">
        <f>E67+E70</f>
        <v>122382.29000000001</v>
      </c>
      <c r="F66" s="83" t="s">
        <v>40</v>
      </c>
    </row>
    <row r="67" spans="1:6" s="23" customFormat="1" ht="26.45" customHeight="1" x14ac:dyDescent="0.2">
      <c r="A67" s="90" t="s">
        <v>81</v>
      </c>
      <c r="B67" s="82" t="s">
        <v>30</v>
      </c>
      <c r="C67" s="58" t="s">
        <v>693</v>
      </c>
      <c r="D67" s="83" t="s">
        <v>40</v>
      </c>
      <c r="E67" s="95">
        <f>E68+E69</f>
        <v>117582.29000000001</v>
      </c>
      <c r="F67" s="83" t="s">
        <v>40</v>
      </c>
    </row>
    <row r="68" spans="1:6" ht="47.45" customHeight="1" x14ac:dyDescent="0.2">
      <c r="A68" s="93" t="s">
        <v>672</v>
      </c>
      <c r="B68" s="82" t="s">
        <v>30</v>
      </c>
      <c r="C68" s="79" t="s">
        <v>660</v>
      </c>
      <c r="D68" s="83" t="s">
        <v>40</v>
      </c>
      <c r="E68" s="101">
        <v>117334.19</v>
      </c>
      <c r="F68" s="83" t="s">
        <v>40</v>
      </c>
    </row>
    <row r="69" spans="1:6" ht="61.5" customHeight="1" x14ac:dyDescent="0.2">
      <c r="A69" s="93" t="s">
        <v>673</v>
      </c>
      <c r="B69" s="82" t="s">
        <v>30</v>
      </c>
      <c r="C69" s="79" t="s">
        <v>661</v>
      </c>
      <c r="D69" s="83" t="s">
        <v>40</v>
      </c>
      <c r="E69" s="101">
        <v>248.1</v>
      </c>
      <c r="F69" s="83" t="s">
        <v>40</v>
      </c>
    </row>
    <row r="70" spans="1:6" ht="27" customHeight="1" x14ac:dyDescent="0.2">
      <c r="A70" s="90" t="s">
        <v>654</v>
      </c>
      <c r="B70" s="82" t="s">
        <v>30</v>
      </c>
      <c r="C70" s="79" t="s">
        <v>652</v>
      </c>
      <c r="D70" s="83" t="s">
        <v>40</v>
      </c>
      <c r="E70" s="101">
        <f>+E71</f>
        <v>4800</v>
      </c>
      <c r="F70" s="83" t="s">
        <v>40</v>
      </c>
    </row>
    <row r="71" spans="1:6" ht="48.6" customHeight="1" x14ac:dyDescent="0.2">
      <c r="A71" s="90" t="s">
        <v>595</v>
      </c>
      <c r="B71" s="82" t="s">
        <v>30</v>
      </c>
      <c r="C71" s="79" t="s">
        <v>588</v>
      </c>
      <c r="D71" s="95" t="s">
        <v>40</v>
      </c>
      <c r="E71" s="101">
        <f>E72</f>
        <v>4800</v>
      </c>
      <c r="F71" s="83" t="s">
        <v>40</v>
      </c>
    </row>
    <row r="72" spans="1:6" ht="73.5" customHeight="1" x14ac:dyDescent="0.2">
      <c r="A72" s="93" t="s">
        <v>674</v>
      </c>
      <c r="B72" s="82" t="s">
        <v>30</v>
      </c>
      <c r="C72" s="79" t="s">
        <v>662</v>
      </c>
      <c r="D72" s="83" t="s">
        <v>40</v>
      </c>
      <c r="E72" s="101">
        <v>4800</v>
      </c>
      <c r="F72" s="83" t="s">
        <v>40</v>
      </c>
    </row>
    <row r="73" spans="1:6" s="23" customFormat="1" ht="37.15" customHeight="1" x14ac:dyDescent="0.2">
      <c r="A73" s="91" t="s">
        <v>82</v>
      </c>
      <c r="B73" s="84" t="s">
        <v>30</v>
      </c>
      <c r="C73" s="85" t="s">
        <v>558</v>
      </c>
      <c r="D73" s="83" t="s">
        <v>40</v>
      </c>
      <c r="E73" s="83">
        <f>E74+E76+E78+E80</f>
        <v>1019505.06</v>
      </c>
      <c r="F73" s="83" t="s">
        <v>40</v>
      </c>
    </row>
    <row r="74" spans="1:6" s="23" customFormat="1" ht="53.25" customHeight="1" x14ac:dyDescent="0.2">
      <c r="A74" s="90" t="s">
        <v>83</v>
      </c>
      <c r="B74" s="82" t="s">
        <v>30</v>
      </c>
      <c r="C74" s="58" t="s">
        <v>687</v>
      </c>
      <c r="D74" s="95" t="s">
        <v>40</v>
      </c>
      <c r="E74" s="95">
        <f>E75</f>
        <v>232105.85</v>
      </c>
      <c r="F74" s="83" t="s">
        <v>40</v>
      </c>
    </row>
    <row r="75" spans="1:6" ht="62.25" customHeight="1" x14ac:dyDescent="0.2">
      <c r="A75" s="92" t="s">
        <v>84</v>
      </c>
      <c r="B75" s="82" t="s">
        <v>30</v>
      </c>
      <c r="C75" s="79" t="s">
        <v>85</v>
      </c>
      <c r="D75" s="83" t="s">
        <v>40</v>
      </c>
      <c r="E75" s="101">
        <v>232105.85</v>
      </c>
      <c r="F75" s="83" t="s">
        <v>40</v>
      </c>
    </row>
    <row r="76" spans="1:6" ht="63" customHeight="1" x14ac:dyDescent="0.2">
      <c r="A76" s="92" t="s">
        <v>86</v>
      </c>
      <c r="B76" s="82" t="s">
        <v>30</v>
      </c>
      <c r="C76" s="79" t="s">
        <v>587</v>
      </c>
      <c r="D76" s="83" t="s">
        <v>40</v>
      </c>
      <c r="E76" s="101">
        <f>E77</f>
        <v>90552.85</v>
      </c>
      <c r="F76" s="83" t="s">
        <v>40</v>
      </c>
    </row>
    <row r="77" spans="1:6" ht="62.25" customHeight="1" x14ac:dyDescent="0.2">
      <c r="A77" s="90" t="s">
        <v>87</v>
      </c>
      <c r="B77" s="82" t="s">
        <v>30</v>
      </c>
      <c r="C77" s="79" t="s">
        <v>88</v>
      </c>
      <c r="D77" s="95" t="s">
        <v>40</v>
      </c>
      <c r="E77" s="101">
        <v>90552.85</v>
      </c>
      <c r="F77" s="83" t="s">
        <v>40</v>
      </c>
    </row>
    <row r="78" spans="1:6" ht="42.75" customHeight="1" x14ac:dyDescent="0.2">
      <c r="A78" s="90" t="s">
        <v>89</v>
      </c>
      <c r="B78" s="82" t="s">
        <v>30</v>
      </c>
      <c r="C78" s="79" t="s">
        <v>586</v>
      </c>
      <c r="D78" s="83" t="s">
        <v>40</v>
      </c>
      <c r="E78" s="101">
        <f>E79</f>
        <v>591635.1</v>
      </c>
      <c r="F78" s="83" t="s">
        <v>40</v>
      </c>
    </row>
    <row r="79" spans="1:6" ht="28.5" customHeight="1" x14ac:dyDescent="0.2">
      <c r="A79" s="92" t="s">
        <v>90</v>
      </c>
      <c r="B79" s="82" t="s">
        <v>30</v>
      </c>
      <c r="C79" s="79" t="s">
        <v>91</v>
      </c>
      <c r="D79" s="83" t="s">
        <v>40</v>
      </c>
      <c r="E79" s="101">
        <v>591635.1</v>
      </c>
      <c r="F79" s="83" t="s">
        <v>40</v>
      </c>
    </row>
    <row r="80" spans="1:6" ht="65.25" customHeight="1" x14ac:dyDescent="0.2">
      <c r="A80" s="92" t="s">
        <v>92</v>
      </c>
      <c r="B80" s="82" t="s">
        <v>30</v>
      </c>
      <c r="C80" s="79" t="s">
        <v>585</v>
      </c>
      <c r="D80" s="95" t="s">
        <v>40</v>
      </c>
      <c r="E80" s="101">
        <f>E81</f>
        <v>105211.26</v>
      </c>
      <c r="F80" s="83" t="s">
        <v>40</v>
      </c>
    </row>
    <row r="81" spans="1:6" ht="63" customHeight="1" x14ac:dyDescent="0.2">
      <c r="A81" s="92" t="s">
        <v>93</v>
      </c>
      <c r="B81" s="82" t="s">
        <v>30</v>
      </c>
      <c r="C81" s="79" t="s">
        <v>94</v>
      </c>
      <c r="D81" s="83" t="s">
        <v>40</v>
      </c>
      <c r="E81" s="132">
        <f>E82</f>
        <v>105211.26</v>
      </c>
      <c r="F81" s="83" t="s">
        <v>40</v>
      </c>
    </row>
    <row r="82" spans="1:6" ht="74.25" customHeight="1" x14ac:dyDescent="0.2">
      <c r="A82" s="94" t="s">
        <v>675</v>
      </c>
      <c r="B82" s="82" t="s">
        <v>30</v>
      </c>
      <c r="C82" s="79" t="s">
        <v>663</v>
      </c>
      <c r="D82" s="83" t="s">
        <v>40</v>
      </c>
      <c r="E82" s="101">
        <v>105211.26</v>
      </c>
      <c r="F82" s="83" t="s">
        <v>40</v>
      </c>
    </row>
    <row r="83" spans="1:6" s="23" customFormat="1" ht="26.45" customHeight="1" x14ac:dyDescent="0.2">
      <c r="A83" s="91" t="s">
        <v>95</v>
      </c>
      <c r="B83" s="84" t="s">
        <v>30</v>
      </c>
      <c r="C83" s="85" t="s">
        <v>96</v>
      </c>
      <c r="D83" s="83" t="s">
        <v>40</v>
      </c>
      <c r="E83" s="83">
        <f>+E84</f>
        <v>178436.61</v>
      </c>
      <c r="F83" s="83" t="s">
        <v>40</v>
      </c>
    </row>
    <row r="84" spans="1:6" s="23" customFormat="1" ht="15.6" customHeight="1" x14ac:dyDescent="0.2">
      <c r="A84" s="90" t="s">
        <v>97</v>
      </c>
      <c r="B84" s="86" t="s">
        <v>30</v>
      </c>
      <c r="C84" s="58" t="s">
        <v>584</v>
      </c>
      <c r="D84" s="95" t="s">
        <v>40</v>
      </c>
      <c r="E84" s="95">
        <f>E85</f>
        <v>178436.61</v>
      </c>
      <c r="F84" s="83" t="s">
        <v>40</v>
      </c>
    </row>
    <row r="85" spans="1:6" ht="25.9" customHeight="1" x14ac:dyDescent="0.2">
      <c r="A85" s="90" t="s">
        <v>98</v>
      </c>
      <c r="B85" s="82" t="s">
        <v>30</v>
      </c>
      <c r="C85" s="58" t="s">
        <v>99</v>
      </c>
      <c r="D85" s="83" t="s">
        <v>40</v>
      </c>
      <c r="E85" s="102">
        <v>178436.61</v>
      </c>
      <c r="F85" s="83" t="s">
        <v>40</v>
      </c>
    </row>
    <row r="86" spans="1:6" s="23" customFormat="1" ht="28.9" customHeight="1" x14ac:dyDescent="0.2">
      <c r="A86" s="91" t="s">
        <v>581</v>
      </c>
      <c r="B86" s="84" t="s">
        <v>30</v>
      </c>
      <c r="C86" s="85" t="s">
        <v>557</v>
      </c>
      <c r="D86" s="83" t="s">
        <v>40</v>
      </c>
      <c r="E86" s="83">
        <f>E87+E89</f>
        <v>77388.259999999995</v>
      </c>
      <c r="F86" s="83" t="s">
        <v>40</v>
      </c>
    </row>
    <row r="87" spans="1:6" s="23" customFormat="1" ht="73.5" customHeight="1" x14ac:dyDescent="0.2">
      <c r="A87" s="90" t="s">
        <v>688</v>
      </c>
      <c r="B87" s="86" t="s">
        <v>30</v>
      </c>
      <c r="C87" s="58" t="s">
        <v>616</v>
      </c>
      <c r="D87" s="95" t="s">
        <v>40</v>
      </c>
      <c r="E87" s="95">
        <f>E88</f>
        <v>67645.14</v>
      </c>
      <c r="F87" s="83" t="s">
        <v>40</v>
      </c>
    </row>
    <row r="88" spans="1:6" ht="72.75" customHeight="1" x14ac:dyDescent="0.2">
      <c r="A88" s="90" t="s">
        <v>576</v>
      </c>
      <c r="B88" s="82" t="s">
        <v>30</v>
      </c>
      <c r="C88" s="79" t="s">
        <v>562</v>
      </c>
      <c r="D88" s="83" t="s">
        <v>40</v>
      </c>
      <c r="E88" s="101">
        <v>67645.14</v>
      </c>
      <c r="F88" s="83" t="s">
        <v>40</v>
      </c>
    </row>
    <row r="89" spans="1:6" ht="30" customHeight="1" x14ac:dyDescent="0.2">
      <c r="A89" s="90" t="s">
        <v>598</v>
      </c>
      <c r="B89" s="82" t="s">
        <v>30</v>
      </c>
      <c r="C89" s="79" t="s">
        <v>583</v>
      </c>
      <c r="D89" s="83" t="s">
        <v>40</v>
      </c>
      <c r="E89" s="101">
        <f>E90</f>
        <v>9743.1200000000008</v>
      </c>
      <c r="F89" s="83" t="s">
        <v>40</v>
      </c>
    </row>
    <row r="90" spans="1:6" ht="36" customHeight="1" x14ac:dyDescent="0.2">
      <c r="A90" s="90" t="s">
        <v>577</v>
      </c>
      <c r="B90" s="82" t="s">
        <v>30</v>
      </c>
      <c r="C90" s="79" t="s">
        <v>563</v>
      </c>
      <c r="D90" s="95" t="s">
        <v>40</v>
      </c>
      <c r="E90" s="101">
        <v>9743.1200000000008</v>
      </c>
      <c r="F90" s="83" t="s">
        <v>40</v>
      </c>
    </row>
    <row r="91" spans="1:6" ht="15.6" customHeight="1" x14ac:dyDescent="0.2">
      <c r="A91" s="91" t="s">
        <v>612</v>
      </c>
      <c r="B91" s="84" t="s">
        <v>30</v>
      </c>
      <c r="C91" s="88" t="s">
        <v>695</v>
      </c>
      <c r="D91" s="83" t="s">
        <v>40</v>
      </c>
      <c r="E91" s="105">
        <f>E92</f>
        <v>5805.59</v>
      </c>
      <c r="F91" s="83" t="s">
        <v>40</v>
      </c>
    </row>
    <row r="92" spans="1:6" ht="29.45" customHeight="1" x14ac:dyDescent="0.2">
      <c r="A92" s="90" t="s">
        <v>613</v>
      </c>
      <c r="B92" s="82" t="s">
        <v>30</v>
      </c>
      <c r="C92" s="79" t="s">
        <v>615</v>
      </c>
      <c r="D92" s="95" t="s">
        <v>40</v>
      </c>
      <c r="E92" s="101">
        <f>E93</f>
        <v>5805.59</v>
      </c>
      <c r="F92" s="83" t="s">
        <v>40</v>
      </c>
    </row>
    <row r="93" spans="1:6" ht="39.75" customHeight="1" x14ac:dyDescent="0.2">
      <c r="A93" s="90" t="s">
        <v>614</v>
      </c>
      <c r="B93" s="82" t="s">
        <v>30</v>
      </c>
      <c r="C93" s="79" t="s">
        <v>611</v>
      </c>
      <c r="D93" s="95" t="s">
        <v>40</v>
      </c>
      <c r="E93" s="102">
        <v>5805.59</v>
      </c>
      <c r="F93" s="83" t="s">
        <v>40</v>
      </c>
    </row>
    <row r="94" spans="1:6" s="23" customFormat="1" ht="18" customHeight="1" x14ac:dyDescent="0.2">
      <c r="A94" s="91" t="s">
        <v>100</v>
      </c>
      <c r="B94" s="84" t="s">
        <v>30</v>
      </c>
      <c r="C94" s="85" t="s">
        <v>101</v>
      </c>
      <c r="D94" s="83" t="s">
        <v>40</v>
      </c>
      <c r="E94" s="83">
        <f>E95+E110+E108+E112</f>
        <v>107495.16</v>
      </c>
      <c r="F94" s="83" t="s">
        <v>40</v>
      </c>
    </row>
    <row r="95" spans="1:6" s="23" customFormat="1" ht="28.5" customHeight="1" x14ac:dyDescent="0.2">
      <c r="A95" s="90" t="s">
        <v>610</v>
      </c>
      <c r="B95" s="86" t="s">
        <v>30</v>
      </c>
      <c r="C95" s="58" t="s">
        <v>609</v>
      </c>
      <c r="D95" s="83" t="s">
        <v>40</v>
      </c>
      <c r="E95" s="95">
        <f>E105+E102+E96+E100+E98</f>
        <v>40448.18</v>
      </c>
      <c r="F95" s="83" t="s">
        <v>40</v>
      </c>
    </row>
    <row r="96" spans="1:6" s="23" customFormat="1" ht="67.5" customHeight="1" x14ac:dyDescent="0.2">
      <c r="A96" s="90" t="s">
        <v>607</v>
      </c>
      <c r="B96" s="86" t="s">
        <v>30</v>
      </c>
      <c r="C96" s="58" t="s">
        <v>608</v>
      </c>
      <c r="D96" s="83" t="s">
        <v>40</v>
      </c>
      <c r="E96" s="95">
        <f>+E97</f>
        <v>1041.67</v>
      </c>
      <c r="F96" s="83" t="s">
        <v>40</v>
      </c>
    </row>
    <row r="97" spans="1:6" ht="83.25" customHeight="1" x14ac:dyDescent="0.2">
      <c r="A97" s="90" t="s">
        <v>676</v>
      </c>
      <c r="B97" s="82" t="s">
        <v>30</v>
      </c>
      <c r="C97" s="79" t="s">
        <v>664</v>
      </c>
      <c r="D97" s="95" t="s">
        <v>40</v>
      </c>
      <c r="E97" s="95">
        <v>1041.67</v>
      </c>
      <c r="F97" s="83" t="s">
        <v>40</v>
      </c>
    </row>
    <row r="98" spans="1:6" ht="58.5" customHeight="1" x14ac:dyDescent="0.2">
      <c r="A98" s="133" t="s">
        <v>713</v>
      </c>
      <c r="B98" s="82" t="s">
        <v>30</v>
      </c>
      <c r="C98" s="134" t="s">
        <v>711</v>
      </c>
      <c r="D98" s="95" t="s">
        <v>40</v>
      </c>
      <c r="E98" s="95">
        <f>E99</f>
        <v>1000</v>
      </c>
      <c r="F98" s="83" t="s">
        <v>40</v>
      </c>
    </row>
    <row r="99" spans="1:6" ht="62.25" customHeight="1" x14ac:dyDescent="0.2">
      <c r="A99" s="110" t="s">
        <v>712</v>
      </c>
      <c r="B99" s="82" t="s">
        <v>30</v>
      </c>
      <c r="C99" s="134" t="s">
        <v>717</v>
      </c>
      <c r="D99" s="95" t="s">
        <v>40</v>
      </c>
      <c r="E99" s="95">
        <v>1000</v>
      </c>
      <c r="F99" s="83" t="s">
        <v>40</v>
      </c>
    </row>
    <row r="100" spans="1:6" ht="74.25" customHeight="1" x14ac:dyDescent="0.2">
      <c r="A100" s="90" t="s">
        <v>689</v>
      </c>
      <c r="B100" s="82" t="s">
        <v>30</v>
      </c>
      <c r="C100" s="79" t="s">
        <v>649</v>
      </c>
      <c r="D100" s="95" t="s">
        <v>40</v>
      </c>
      <c r="E100" s="95">
        <f>E101</f>
        <v>1000</v>
      </c>
      <c r="F100" s="83" t="s">
        <v>40</v>
      </c>
    </row>
    <row r="101" spans="1:6" ht="123.75" customHeight="1" x14ac:dyDescent="0.2">
      <c r="A101" s="90" t="s">
        <v>690</v>
      </c>
      <c r="B101" s="82" t="s">
        <v>30</v>
      </c>
      <c r="C101" s="79" t="s">
        <v>677</v>
      </c>
      <c r="D101" s="95" t="s">
        <v>40</v>
      </c>
      <c r="E101" s="95">
        <v>1000</v>
      </c>
      <c r="F101" s="83" t="s">
        <v>40</v>
      </c>
    </row>
    <row r="102" spans="1:6" ht="48.75" customHeight="1" x14ac:dyDescent="0.2">
      <c r="A102" s="90" t="s">
        <v>605</v>
      </c>
      <c r="B102" s="82" t="s">
        <v>30</v>
      </c>
      <c r="C102" s="79" t="s">
        <v>606</v>
      </c>
      <c r="D102" s="95" t="s">
        <v>40</v>
      </c>
      <c r="E102" s="95">
        <f>SUM(E103:E104)</f>
        <v>14856.62</v>
      </c>
      <c r="F102" s="83" t="s">
        <v>40</v>
      </c>
    </row>
    <row r="103" spans="1:6" ht="75.75" customHeight="1" x14ac:dyDescent="0.2">
      <c r="A103" s="90" t="s">
        <v>679</v>
      </c>
      <c r="B103" s="82" t="s">
        <v>30</v>
      </c>
      <c r="C103" s="79" t="s">
        <v>678</v>
      </c>
      <c r="D103" s="95" t="s">
        <v>40</v>
      </c>
      <c r="E103" s="95">
        <v>10856.62</v>
      </c>
      <c r="F103" s="83" t="s">
        <v>40</v>
      </c>
    </row>
    <row r="104" spans="1:6" ht="149.25" customHeight="1" x14ac:dyDescent="0.2">
      <c r="A104" s="90" t="s">
        <v>696</v>
      </c>
      <c r="B104" s="82" t="s">
        <v>30</v>
      </c>
      <c r="C104" s="79" t="s">
        <v>694</v>
      </c>
      <c r="D104" s="95" t="s">
        <v>40</v>
      </c>
      <c r="E104" s="95">
        <v>4000</v>
      </c>
      <c r="F104" s="83" t="s">
        <v>40</v>
      </c>
    </row>
    <row r="105" spans="1:6" ht="53.25" customHeight="1" x14ac:dyDescent="0.2">
      <c r="A105" s="90" t="s">
        <v>604</v>
      </c>
      <c r="B105" s="82" t="s">
        <v>30</v>
      </c>
      <c r="C105" s="79" t="s">
        <v>603</v>
      </c>
      <c r="D105" s="95" t="s">
        <v>40</v>
      </c>
      <c r="E105" s="95">
        <f>SUM(E106:E106)</f>
        <v>22549.89</v>
      </c>
      <c r="F105" s="83" t="s">
        <v>40</v>
      </c>
    </row>
    <row r="106" spans="1:6" ht="78.75" customHeight="1" x14ac:dyDescent="0.2">
      <c r="A106" s="93" t="s">
        <v>680</v>
      </c>
      <c r="B106" s="82" t="s">
        <v>30</v>
      </c>
      <c r="C106" s="79" t="s">
        <v>681</v>
      </c>
      <c r="D106" s="95" t="s">
        <v>40</v>
      </c>
      <c r="E106" s="102">
        <v>22549.89</v>
      </c>
      <c r="F106" s="83" t="s">
        <v>40</v>
      </c>
    </row>
    <row r="107" spans="1:6" ht="18.600000000000001" customHeight="1" x14ac:dyDescent="0.2">
      <c r="A107" s="90" t="s">
        <v>647</v>
      </c>
      <c r="B107" s="82" t="s">
        <v>30</v>
      </c>
      <c r="C107" s="79" t="s">
        <v>645</v>
      </c>
      <c r="D107" s="95" t="s">
        <v>40</v>
      </c>
      <c r="E107" s="102">
        <f>E108+E110</f>
        <v>3880.24</v>
      </c>
      <c r="F107" s="83" t="s">
        <v>40</v>
      </c>
    </row>
    <row r="108" spans="1:6" ht="73.5" customHeight="1" x14ac:dyDescent="0.2">
      <c r="A108" s="90" t="s">
        <v>651</v>
      </c>
      <c r="B108" s="82" t="s">
        <v>30</v>
      </c>
      <c r="C108" s="79" t="s">
        <v>644</v>
      </c>
      <c r="D108" s="95" t="s">
        <v>40</v>
      </c>
      <c r="E108" s="102">
        <f>E109</f>
        <v>1040</v>
      </c>
      <c r="F108" s="83" t="s">
        <v>40</v>
      </c>
    </row>
    <row r="109" spans="1:6" ht="40.5" customHeight="1" x14ac:dyDescent="0.2">
      <c r="A109" s="90" t="s">
        <v>650</v>
      </c>
      <c r="B109" s="82" t="s">
        <v>30</v>
      </c>
      <c r="C109" s="79" t="s">
        <v>643</v>
      </c>
      <c r="D109" s="95" t="s">
        <v>40</v>
      </c>
      <c r="E109" s="102">
        <v>1040</v>
      </c>
      <c r="F109" s="83" t="s">
        <v>40</v>
      </c>
    </row>
    <row r="110" spans="1:6" ht="50.45" customHeight="1" x14ac:dyDescent="0.2">
      <c r="A110" s="90" t="s">
        <v>596</v>
      </c>
      <c r="B110" s="82" t="s">
        <v>30</v>
      </c>
      <c r="C110" s="79" t="s">
        <v>602</v>
      </c>
      <c r="D110" s="83" t="s">
        <v>40</v>
      </c>
      <c r="E110" s="95">
        <f>+E111</f>
        <v>2840.24</v>
      </c>
      <c r="F110" s="83" t="s">
        <v>40</v>
      </c>
    </row>
    <row r="111" spans="1:6" ht="109.5" customHeight="1" x14ac:dyDescent="0.2">
      <c r="A111" s="94" t="s">
        <v>682</v>
      </c>
      <c r="B111" s="82" t="s">
        <v>30</v>
      </c>
      <c r="C111" s="31" t="s">
        <v>710</v>
      </c>
      <c r="D111" s="95" t="s">
        <v>40</v>
      </c>
      <c r="E111" s="102">
        <v>2840.24</v>
      </c>
      <c r="F111" s="83" t="s">
        <v>40</v>
      </c>
    </row>
    <row r="112" spans="1:6" ht="21.6" customHeight="1" x14ac:dyDescent="0.2">
      <c r="A112" s="94" t="s">
        <v>692</v>
      </c>
      <c r="B112" s="82" t="s">
        <v>30</v>
      </c>
      <c r="C112" s="79" t="s">
        <v>691</v>
      </c>
      <c r="D112" s="95" t="s">
        <v>40</v>
      </c>
      <c r="E112" s="102">
        <f>+E113</f>
        <v>63166.74</v>
      </c>
      <c r="F112" s="83" t="s">
        <v>40</v>
      </c>
    </row>
    <row r="113" spans="1:6" ht="25.15" customHeight="1" x14ac:dyDescent="0.2">
      <c r="A113" s="90" t="s">
        <v>597</v>
      </c>
      <c r="B113" s="82" t="s">
        <v>30</v>
      </c>
      <c r="C113" s="79" t="s">
        <v>582</v>
      </c>
      <c r="D113" s="83" t="s">
        <v>40</v>
      </c>
      <c r="E113" s="101">
        <f>E114</f>
        <v>63166.74</v>
      </c>
      <c r="F113" s="83" t="s">
        <v>40</v>
      </c>
    </row>
    <row r="114" spans="1:6" ht="56.25" customHeight="1" x14ac:dyDescent="0.2">
      <c r="A114" s="90" t="s">
        <v>578</v>
      </c>
      <c r="B114" s="82" t="s">
        <v>30</v>
      </c>
      <c r="C114" s="79" t="s">
        <v>556</v>
      </c>
      <c r="D114" s="95" t="s">
        <v>40</v>
      </c>
      <c r="E114" s="101">
        <v>63166.74</v>
      </c>
      <c r="F114" s="83" t="s">
        <v>40</v>
      </c>
    </row>
    <row r="115" spans="1:6" s="23" customFormat="1" ht="16.899999999999999" customHeight="1" x14ac:dyDescent="0.2">
      <c r="A115" s="91" t="s">
        <v>102</v>
      </c>
      <c r="B115" s="84" t="s">
        <v>30</v>
      </c>
      <c r="C115" s="85" t="s">
        <v>103</v>
      </c>
      <c r="D115" s="95" t="s">
        <v>40</v>
      </c>
      <c r="E115" s="83">
        <f>+E116</f>
        <v>-1400.82</v>
      </c>
      <c r="F115" s="83" t="s">
        <v>40</v>
      </c>
    </row>
    <row r="116" spans="1:6" s="23" customFormat="1" ht="16.899999999999999" customHeight="1" x14ac:dyDescent="0.2">
      <c r="A116" s="90" t="s">
        <v>707</v>
      </c>
      <c r="B116" s="82" t="s">
        <v>30</v>
      </c>
      <c r="C116" s="58" t="s">
        <v>708</v>
      </c>
      <c r="D116" s="95" t="s">
        <v>40</v>
      </c>
      <c r="E116" s="95">
        <f>E117</f>
        <v>-1400.82</v>
      </c>
      <c r="F116" s="83"/>
    </row>
    <row r="117" spans="1:6" s="23" customFormat="1" ht="16.899999999999999" customHeight="1" x14ac:dyDescent="0.2">
      <c r="A117" s="91" t="s">
        <v>707</v>
      </c>
      <c r="B117" s="82" t="s">
        <v>30</v>
      </c>
      <c r="C117" s="58" t="s">
        <v>709</v>
      </c>
      <c r="D117" s="95" t="s">
        <v>40</v>
      </c>
      <c r="E117" s="95">
        <v>-1400.82</v>
      </c>
      <c r="F117" s="83"/>
    </row>
    <row r="118" spans="1:6" s="23" customFormat="1" ht="15.6" customHeight="1" x14ac:dyDescent="0.2">
      <c r="A118" s="91" t="s">
        <v>104</v>
      </c>
      <c r="B118" s="84" t="s">
        <v>30</v>
      </c>
      <c r="C118" s="85" t="s">
        <v>105</v>
      </c>
      <c r="D118" s="83">
        <v>416063703.70999998</v>
      </c>
      <c r="E118" s="83">
        <f>E119</f>
        <v>33806983.329999998</v>
      </c>
      <c r="F118" s="83">
        <f>D118-E118</f>
        <v>382256720.38</v>
      </c>
    </row>
    <row r="119" spans="1:6" s="23" customFormat="1" ht="38.25" customHeight="1" x14ac:dyDescent="0.2">
      <c r="A119" s="91" t="s">
        <v>106</v>
      </c>
      <c r="B119" s="84" t="s">
        <v>30</v>
      </c>
      <c r="C119" s="85" t="s">
        <v>107</v>
      </c>
      <c r="D119" s="83">
        <v>415953153.70999998</v>
      </c>
      <c r="E119" s="83">
        <f>E120+E125</f>
        <v>33806983.329999998</v>
      </c>
      <c r="F119" s="83">
        <f>D119-E119</f>
        <v>382146170.38</v>
      </c>
    </row>
    <row r="120" spans="1:6" ht="15" customHeight="1" x14ac:dyDescent="0.2">
      <c r="A120" s="90" t="s">
        <v>108</v>
      </c>
      <c r="B120" s="82" t="s">
        <v>30</v>
      </c>
      <c r="C120" s="58" t="s">
        <v>683</v>
      </c>
      <c r="D120" s="95" t="s">
        <v>40</v>
      </c>
      <c r="E120" s="95">
        <f>E122+E124</f>
        <v>2724283.33</v>
      </c>
      <c r="F120" s="95" t="s">
        <v>40</v>
      </c>
    </row>
    <row r="121" spans="1:6" ht="14.45" customHeight="1" x14ac:dyDescent="0.2">
      <c r="A121" s="90" t="s">
        <v>109</v>
      </c>
      <c r="B121" s="82" t="s">
        <v>30</v>
      </c>
      <c r="C121" s="58" t="s">
        <v>110</v>
      </c>
      <c r="D121" s="95" t="s">
        <v>40</v>
      </c>
      <c r="E121" s="95">
        <f>E122</f>
        <v>1936050</v>
      </c>
      <c r="F121" s="95" t="s">
        <v>40</v>
      </c>
    </row>
    <row r="122" spans="1:6" ht="35.25" customHeight="1" x14ac:dyDescent="0.2">
      <c r="A122" s="90" t="s">
        <v>579</v>
      </c>
      <c r="B122" s="82" t="s">
        <v>30</v>
      </c>
      <c r="C122" s="58" t="s">
        <v>111</v>
      </c>
      <c r="D122" s="95" t="s">
        <v>40</v>
      </c>
      <c r="E122" s="102">
        <v>1936050</v>
      </c>
      <c r="F122" s="95" t="s">
        <v>40</v>
      </c>
    </row>
    <row r="123" spans="1:6" ht="24.6" customHeight="1" x14ac:dyDescent="0.2">
      <c r="A123" s="90" t="s">
        <v>112</v>
      </c>
      <c r="B123" s="82" t="s">
        <v>30</v>
      </c>
      <c r="C123" s="58" t="s">
        <v>113</v>
      </c>
      <c r="D123" s="95" t="s">
        <v>40</v>
      </c>
      <c r="E123" s="95">
        <f>E124</f>
        <v>788233.33</v>
      </c>
      <c r="F123" s="95" t="s">
        <v>40</v>
      </c>
    </row>
    <row r="124" spans="1:6" ht="25.15" customHeight="1" x14ac:dyDescent="0.2">
      <c r="A124" s="90" t="s">
        <v>114</v>
      </c>
      <c r="B124" s="82" t="s">
        <v>30</v>
      </c>
      <c r="C124" s="58" t="s">
        <v>115</v>
      </c>
      <c r="D124" s="95" t="s">
        <v>40</v>
      </c>
      <c r="E124" s="102">
        <v>788233.33</v>
      </c>
      <c r="F124" s="95" t="s">
        <v>40</v>
      </c>
    </row>
    <row r="125" spans="1:6" ht="25.9" customHeight="1" x14ac:dyDescent="0.2">
      <c r="A125" s="91" t="s">
        <v>116</v>
      </c>
      <c r="B125" s="84" t="s">
        <v>30</v>
      </c>
      <c r="C125" s="85" t="s">
        <v>117</v>
      </c>
      <c r="D125" s="83" t="s">
        <v>40</v>
      </c>
      <c r="E125" s="83">
        <f>E126+E127+E128+E129</f>
        <v>31082700</v>
      </c>
      <c r="F125" s="95" t="s">
        <v>40</v>
      </c>
    </row>
    <row r="126" spans="1:6" ht="31.5" customHeight="1" x14ac:dyDescent="0.2">
      <c r="A126" s="90" t="s">
        <v>580</v>
      </c>
      <c r="B126" s="82" t="s">
        <v>30</v>
      </c>
      <c r="C126" s="31" t="s">
        <v>554</v>
      </c>
      <c r="D126" s="95" t="s">
        <v>40</v>
      </c>
      <c r="E126" s="102">
        <v>49900</v>
      </c>
      <c r="F126" s="95" t="s">
        <v>40</v>
      </c>
    </row>
    <row r="127" spans="1:6" ht="26.45" customHeight="1" x14ac:dyDescent="0.2">
      <c r="A127" s="90" t="s">
        <v>580</v>
      </c>
      <c r="B127" s="82" t="s">
        <v>30</v>
      </c>
      <c r="C127" s="31" t="s">
        <v>555</v>
      </c>
      <c r="D127" s="95" t="s">
        <v>40</v>
      </c>
      <c r="E127" s="102">
        <v>60000</v>
      </c>
      <c r="F127" s="95" t="s">
        <v>40</v>
      </c>
    </row>
    <row r="128" spans="1:6" ht="36" customHeight="1" x14ac:dyDescent="0.2">
      <c r="A128" s="90" t="s">
        <v>601</v>
      </c>
      <c r="B128" s="82" t="s">
        <v>30</v>
      </c>
      <c r="C128" s="31" t="s">
        <v>600</v>
      </c>
      <c r="D128" s="95" t="s">
        <v>40</v>
      </c>
      <c r="E128" s="95">
        <v>24000</v>
      </c>
      <c r="F128" s="95" t="s">
        <v>40</v>
      </c>
    </row>
    <row r="129" spans="1:6" ht="18" customHeight="1" x14ac:dyDescent="0.2">
      <c r="A129" s="91" t="s">
        <v>646</v>
      </c>
      <c r="B129" s="86" t="s">
        <v>30</v>
      </c>
      <c r="C129" s="89" t="s">
        <v>642</v>
      </c>
      <c r="D129" s="95" t="s">
        <v>40</v>
      </c>
      <c r="E129" s="95">
        <f>E130</f>
        <v>30948800</v>
      </c>
      <c r="F129" s="95" t="s">
        <v>40</v>
      </c>
    </row>
    <row r="130" spans="1:6" ht="16.5" customHeight="1" x14ac:dyDescent="0.2">
      <c r="A130" s="90" t="s">
        <v>118</v>
      </c>
      <c r="B130" s="82" t="s">
        <v>30</v>
      </c>
      <c r="C130" s="58" t="s">
        <v>119</v>
      </c>
      <c r="D130" s="95" t="s">
        <v>40</v>
      </c>
      <c r="E130" s="102">
        <v>30948800</v>
      </c>
      <c r="F130" s="95" t="s">
        <v>40</v>
      </c>
    </row>
    <row r="131" spans="1:6" ht="40.15" customHeight="1" x14ac:dyDescent="0.2">
      <c r="A131" s="40"/>
      <c r="B131" s="41"/>
      <c r="C131" s="42"/>
      <c r="D131" s="43"/>
      <c r="E131" s="43"/>
      <c r="F131" s="43"/>
    </row>
    <row r="132" spans="1:6" ht="12.75" customHeight="1" x14ac:dyDescent="0.2">
      <c r="A132" s="24"/>
      <c r="B132" s="112"/>
      <c r="C132" s="35"/>
      <c r="D132" s="48"/>
      <c r="E132" s="48"/>
      <c r="F132" s="27"/>
    </row>
  </sheetData>
  <autoFilter ref="C1:C132"/>
  <mergeCells count="11">
    <mergeCell ref="A10:D10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 F25 F27 F35 F37 F39 F41:F42 F48 F52 F54 F56 F58 F61 F64 F66 F68 F72 F74 F76 F78 F80 F84 F86 F88 F110 F114 F44:F45 F70 F30:F33 F90:F93 F95:F96">
    <cfRule type="cellIs" priority="15" stopIfTrue="1" operator="equal">
      <formula>0</formula>
    </cfRule>
  </conditionalFormatting>
  <conditionalFormatting sqref="F43">
    <cfRule type="cellIs" priority="14" stopIfTrue="1" operator="equal">
      <formula>0</formula>
    </cfRule>
  </conditionalFormatting>
  <conditionalFormatting sqref="F46">
    <cfRule type="cellIs" priority="10" stopIfTrue="1" operator="equal">
      <formula>0</formula>
    </cfRule>
  </conditionalFormatting>
  <conditionalFormatting sqref="F69">
    <cfRule type="cellIs" priority="6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66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1"/>
  <sheetViews>
    <sheetView showGridLines="0" view="pageBreakPreview" topLeftCell="A307" zoomScale="150" zoomScaleNormal="140" zoomScaleSheetLayoutView="150" workbookViewId="0">
      <selection activeCell="C311" sqref="C311"/>
    </sheetView>
  </sheetViews>
  <sheetFormatPr defaultColWidth="9.140625" defaultRowHeight="12.75" customHeight="1" x14ac:dyDescent="0.2"/>
  <cols>
    <col min="1" max="1" width="31.7109375" style="26" customWidth="1"/>
    <col min="2" max="2" width="4.28515625" style="49" customWidth="1"/>
    <col min="3" max="3" width="21.28515625" style="49" customWidth="1"/>
    <col min="4" max="4" width="18.140625" style="54" customWidth="1"/>
    <col min="5" max="5" width="15.42578125" style="54" customWidth="1"/>
    <col min="6" max="6" width="16.28515625" style="54" customWidth="1"/>
    <col min="7" max="7" width="14.42578125" style="20" customWidth="1"/>
    <col min="8" max="8" width="15.5703125" style="20" customWidth="1"/>
    <col min="9" max="16384" width="9.140625" style="20"/>
  </cols>
  <sheetData>
    <row r="2" spans="1:8" ht="15" customHeight="1" x14ac:dyDescent="0.25">
      <c r="A2" s="119" t="s">
        <v>120</v>
      </c>
      <c r="B2" s="119"/>
      <c r="C2" s="119"/>
      <c r="D2" s="119"/>
      <c r="E2" s="47"/>
      <c r="F2" s="52" t="s">
        <v>121</v>
      </c>
    </row>
    <row r="3" spans="1:8" ht="13.5" customHeight="1" x14ac:dyDescent="0.2">
      <c r="A3" s="24"/>
      <c r="B3" s="50"/>
      <c r="C3" s="44"/>
      <c r="D3" s="52"/>
      <c r="E3" s="52"/>
      <c r="F3" s="52"/>
    </row>
    <row r="4" spans="1:8" ht="10.15" customHeight="1" x14ac:dyDescent="0.2">
      <c r="A4" s="126" t="s">
        <v>20</v>
      </c>
      <c r="B4" s="125" t="s">
        <v>21</v>
      </c>
      <c r="C4" s="125" t="s">
        <v>122</v>
      </c>
      <c r="D4" s="124" t="s">
        <v>23</v>
      </c>
      <c r="E4" s="127" t="s">
        <v>24</v>
      </c>
      <c r="F4" s="124" t="s">
        <v>25</v>
      </c>
    </row>
    <row r="5" spans="1:8" ht="5.45" customHeight="1" x14ac:dyDescent="0.2">
      <c r="A5" s="126"/>
      <c r="B5" s="125"/>
      <c r="C5" s="125"/>
      <c r="D5" s="124"/>
      <c r="E5" s="127"/>
      <c r="F5" s="124"/>
    </row>
    <row r="6" spans="1:8" ht="9.6" customHeight="1" x14ac:dyDescent="0.2">
      <c r="A6" s="126"/>
      <c r="B6" s="125"/>
      <c r="C6" s="125"/>
      <c r="D6" s="124"/>
      <c r="E6" s="127"/>
      <c r="F6" s="124"/>
    </row>
    <row r="7" spans="1:8" ht="6" customHeight="1" x14ac:dyDescent="0.2">
      <c r="A7" s="126"/>
      <c r="B7" s="125"/>
      <c r="C7" s="125"/>
      <c r="D7" s="124"/>
      <c r="E7" s="127"/>
      <c r="F7" s="124"/>
    </row>
    <row r="8" spans="1:8" ht="6.6" customHeight="1" x14ac:dyDescent="0.2">
      <c r="A8" s="126"/>
      <c r="B8" s="125"/>
      <c r="C8" s="125"/>
      <c r="D8" s="124"/>
      <c r="E8" s="127"/>
      <c r="F8" s="124"/>
    </row>
    <row r="9" spans="1:8" ht="10.9" customHeight="1" x14ac:dyDescent="0.2">
      <c r="A9" s="126"/>
      <c r="B9" s="125"/>
      <c r="C9" s="125"/>
      <c r="D9" s="124"/>
      <c r="E9" s="127"/>
      <c r="F9" s="124"/>
    </row>
    <row r="10" spans="1:8" ht="13.5" customHeight="1" x14ac:dyDescent="0.2">
      <c r="A10" s="114">
        <v>1</v>
      </c>
      <c r="B10" s="53">
        <v>2</v>
      </c>
      <c r="C10" s="53">
        <v>3</v>
      </c>
      <c r="D10" s="115" t="s">
        <v>26</v>
      </c>
      <c r="E10" s="115" t="s">
        <v>27</v>
      </c>
      <c r="F10" s="115" t="s">
        <v>28</v>
      </c>
    </row>
    <row r="11" spans="1:8" x14ac:dyDescent="0.2">
      <c r="A11" s="91" t="s">
        <v>123</v>
      </c>
      <c r="B11" s="99" t="s">
        <v>124</v>
      </c>
      <c r="C11" s="96" t="s">
        <v>125</v>
      </c>
      <c r="D11" s="83">
        <f>D13+D99+D126+D153+D181+D235+D259+D310+D292</f>
        <v>632121016.32000017</v>
      </c>
      <c r="E11" s="83">
        <f>E13+E99+E126+E153+E181+E235+E259+E310+E292</f>
        <v>54732193.930000007</v>
      </c>
      <c r="F11" s="83">
        <f>D11-E11</f>
        <v>577388822.3900001</v>
      </c>
    </row>
    <row r="12" spans="1:8" x14ac:dyDescent="0.2">
      <c r="A12" s="100" t="s">
        <v>32</v>
      </c>
      <c r="B12" s="53"/>
      <c r="C12" s="53"/>
      <c r="D12" s="53"/>
      <c r="E12" s="53"/>
      <c r="F12" s="53"/>
    </row>
    <row r="13" spans="1:8" ht="15.6" customHeight="1" x14ac:dyDescent="0.2">
      <c r="A13" s="91" t="s">
        <v>126</v>
      </c>
      <c r="B13" s="99" t="s">
        <v>124</v>
      </c>
      <c r="C13" s="96" t="s">
        <v>127</v>
      </c>
      <c r="D13" s="83">
        <f>D14+D23+D28</f>
        <v>111153351.53</v>
      </c>
      <c r="E13" s="83">
        <f>E14+E23+E28</f>
        <v>6538321.1299999999</v>
      </c>
      <c r="F13" s="83">
        <f>D13-E13</f>
        <v>104615030.40000001</v>
      </c>
    </row>
    <row r="14" spans="1:8" ht="66" customHeight="1" x14ac:dyDescent="0.2">
      <c r="A14" s="90" t="s">
        <v>128</v>
      </c>
      <c r="B14" s="113" t="s">
        <v>124</v>
      </c>
      <c r="C14" s="115" t="s">
        <v>129</v>
      </c>
      <c r="D14" s="95">
        <f>D15+FIO</f>
        <v>94401366.170000002</v>
      </c>
      <c r="E14" s="95">
        <f>E15+E19</f>
        <v>6163019.3200000003</v>
      </c>
      <c r="F14" s="95">
        <f t="shared" ref="F14:F77" si="0">D14-E14</f>
        <v>88238346.849999994</v>
      </c>
      <c r="G14" s="21"/>
      <c r="H14" s="21"/>
    </row>
    <row r="15" spans="1:8" ht="24.6" customHeight="1" x14ac:dyDescent="0.2">
      <c r="A15" s="90" t="s">
        <v>130</v>
      </c>
      <c r="B15" s="113" t="s">
        <v>124</v>
      </c>
      <c r="C15" s="115" t="s">
        <v>131</v>
      </c>
      <c r="D15" s="95">
        <f>D16+D17+D18</f>
        <v>17256052.420000002</v>
      </c>
      <c r="E15" s="95">
        <f t="shared" ref="E15" si="1">E16+E17+E18</f>
        <v>1181672.6099999999</v>
      </c>
      <c r="F15" s="95">
        <f t="shared" si="0"/>
        <v>16074379.810000002</v>
      </c>
    </row>
    <row r="16" spans="1:8" ht="21" customHeight="1" x14ac:dyDescent="0.2">
      <c r="A16" s="90" t="s">
        <v>132</v>
      </c>
      <c r="B16" s="113" t="s">
        <v>124</v>
      </c>
      <c r="C16" s="115" t="s">
        <v>133</v>
      </c>
      <c r="D16" s="95">
        <f>D87</f>
        <v>13201836.800000001</v>
      </c>
      <c r="E16" s="95">
        <f>E87</f>
        <v>876358.77</v>
      </c>
      <c r="F16" s="95">
        <f t="shared" si="0"/>
        <v>12325478.030000001</v>
      </c>
    </row>
    <row r="17" spans="1:6" ht="24" customHeight="1" x14ac:dyDescent="0.2">
      <c r="A17" s="90" t="s">
        <v>134</v>
      </c>
      <c r="B17" s="113" t="s">
        <v>124</v>
      </c>
      <c r="C17" s="115" t="s">
        <v>135</v>
      </c>
      <c r="D17" s="95">
        <f>D88</f>
        <v>147000</v>
      </c>
      <c r="E17" s="95">
        <f t="shared" ref="E17" si="2">E88</f>
        <v>17092.580000000002</v>
      </c>
      <c r="F17" s="95">
        <f t="shared" si="0"/>
        <v>129907.42</v>
      </c>
    </row>
    <row r="18" spans="1:6" ht="47.25" customHeight="1" x14ac:dyDescent="0.2">
      <c r="A18" s="90" t="s">
        <v>136</v>
      </c>
      <c r="B18" s="113" t="s">
        <v>124</v>
      </c>
      <c r="C18" s="115" t="s">
        <v>137</v>
      </c>
      <c r="D18" s="95">
        <f>D89</f>
        <v>3907215.62</v>
      </c>
      <c r="E18" s="95">
        <f t="shared" ref="E18" si="3">E89</f>
        <v>288221.26</v>
      </c>
      <c r="F18" s="95">
        <f t="shared" si="0"/>
        <v>3618994.3600000003</v>
      </c>
    </row>
    <row r="19" spans="1:6" ht="28.5" customHeight="1" x14ac:dyDescent="0.2">
      <c r="A19" s="90" t="s">
        <v>138</v>
      </c>
      <c r="B19" s="113" t="s">
        <v>124</v>
      </c>
      <c r="C19" s="115" t="s">
        <v>139</v>
      </c>
      <c r="D19" s="95">
        <f>D20+D21+D22</f>
        <v>77145313.75</v>
      </c>
      <c r="E19" s="95">
        <f>E20+E21+E22</f>
        <v>4981346.71</v>
      </c>
      <c r="F19" s="95">
        <f t="shared" si="0"/>
        <v>72163967.040000007</v>
      </c>
    </row>
    <row r="20" spans="1:6" ht="27.75" customHeight="1" x14ac:dyDescent="0.2">
      <c r="A20" s="90" t="s">
        <v>140</v>
      </c>
      <c r="B20" s="113" t="s">
        <v>124</v>
      </c>
      <c r="C20" s="115" t="s">
        <v>141</v>
      </c>
      <c r="D20" s="95">
        <f>D39+D52+D70</f>
        <v>59190761.210000001</v>
      </c>
      <c r="E20" s="95">
        <f>E39+E52+E70</f>
        <v>3577347.87</v>
      </c>
      <c r="F20" s="95">
        <f t="shared" si="0"/>
        <v>55613413.340000004</v>
      </c>
    </row>
    <row r="21" spans="1:6" ht="39.75" customHeight="1" x14ac:dyDescent="0.2">
      <c r="A21" s="90" t="s">
        <v>142</v>
      </c>
      <c r="B21" s="113" t="s">
        <v>124</v>
      </c>
      <c r="C21" s="115" t="s">
        <v>143</v>
      </c>
      <c r="D21" s="95">
        <f>D40+D45+D53+D71</f>
        <v>266120</v>
      </c>
      <c r="E21" s="95">
        <f>E40+E45+E53+E71</f>
        <v>6400</v>
      </c>
      <c r="F21" s="95">
        <f t="shared" si="0"/>
        <v>259720</v>
      </c>
    </row>
    <row r="22" spans="1:6" ht="53.25" customHeight="1" x14ac:dyDescent="0.2">
      <c r="A22" s="90" t="s">
        <v>144</v>
      </c>
      <c r="B22" s="113" t="s">
        <v>124</v>
      </c>
      <c r="C22" s="115" t="s">
        <v>145</v>
      </c>
      <c r="D22" s="95">
        <f>D41+D54+D72</f>
        <v>17688432.539999999</v>
      </c>
      <c r="E22" s="95">
        <f>E41+E54+E72</f>
        <v>1397598.84</v>
      </c>
      <c r="F22" s="95">
        <f t="shared" si="0"/>
        <v>16290833.699999999</v>
      </c>
    </row>
    <row r="23" spans="1:6" ht="26.45" customHeight="1" x14ac:dyDescent="0.2">
      <c r="A23" s="90" t="s">
        <v>146</v>
      </c>
      <c r="B23" s="113" t="s">
        <v>124</v>
      </c>
      <c r="C23" s="115" t="s">
        <v>147</v>
      </c>
      <c r="D23" s="95">
        <f>D24</f>
        <v>15138310.530000001</v>
      </c>
      <c r="E23" s="95">
        <f>E24</f>
        <v>354603.64</v>
      </c>
      <c r="F23" s="95">
        <f t="shared" si="0"/>
        <v>14783706.890000001</v>
      </c>
    </row>
    <row r="24" spans="1:6" ht="39.75" customHeight="1" x14ac:dyDescent="0.2">
      <c r="A24" s="90" t="s">
        <v>148</v>
      </c>
      <c r="B24" s="113" t="s">
        <v>124</v>
      </c>
      <c r="C24" s="115" t="s">
        <v>149</v>
      </c>
      <c r="D24" s="95">
        <f>D25+D26+D27</f>
        <v>15138310.530000001</v>
      </c>
      <c r="E24" s="95">
        <f>E25+E26+E27</f>
        <v>354603.64</v>
      </c>
      <c r="F24" s="95">
        <f t="shared" si="0"/>
        <v>14783706.890000001</v>
      </c>
    </row>
    <row r="25" spans="1:6" ht="35.25" customHeight="1" x14ac:dyDescent="0.2">
      <c r="A25" s="90" t="s">
        <v>150</v>
      </c>
      <c r="B25" s="113" t="s">
        <v>124</v>
      </c>
      <c r="C25" s="115" t="s">
        <v>151</v>
      </c>
      <c r="D25" s="95">
        <f>D57+D75+D92</f>
        <v>3076438.39</v>
      </c>
      <c r="E25" s="95">
        <f>E57+E75+E92</f>
        <v>117036.02</v>
      </c>
      <c r="F25" s="95">
        <f t="shared" si="0"/>
        <v>2959402.37</v>
      </c>
    </row>
    <row r="26" spans="1:6" ht="17.25" customHeight="1" x14ac:dyDescent="0.2">
      <c r="A26" s="90" t="s">
        <v>152</v>
      </c>
      <c r="B26" s="113" t="s">
        <v>124</v>
      </c>
      <c r="C26" s="115" t="s">
        <v>153</v>
      </c>
      <c r="D26" s="95">
        <f>D48+D58+D76+D93</f>
        <v>7544721.1799999997</v>
      </c>
      <c r="E26" s="95">
        <f>E48+E58+E76+E93</f>
        <v>237567.62</v>
      </c>
      <c r="F26" s="95">
        <f t="shared" si="0"/>
        <v>7307153.5599999996</v>
      </c>
    </row>
    <row r="27" spans="1:6" ht="20.25" customHeight="1" x14ac:dyDescent="0.2">
      <c r="A27" s="90" t="s">
        <v>640</v>
      </c>
      <c r="B27" s="113" t="s">
        <v>124</v>
      </c>
      <c r="C27" s="115" t="s">
        <v>637</v>
      </c>
      <c r="D27" s="95">
        <f>D59</f>
        <v>4517150.96</v>
      </c>
      <c r="E27" s="95">
        <f t="shared" ref="E27:F27" si="4">E59</f>
        <v>0</v>
      </c>
      <c r="F27" s="95">
        <f t="shared" si="4"/>
        <v>4517150.96</v>
      </c>
    </row>
    <row r="28" spans="1:6" ht="17.45" customHeight="1" x14ac:dyDescent="0.2">
      <c r="A28" s="90" t="s">
        <v>154</v>
      </c>
      <c r="B28" s="113" t="s">
        <v>124</v>
      </c>
      <c r="C28" s="115" t="s">
        <v>155</v>
      </c>
      <c r="D28" s="95">
        <f>D29+D31+D35</f>
        <v>1613674.83</v>
      </c>
      <c r="E28" s="95">
        <f>E29+E31</f>
        <v>20698.169999999998</v>
      </c>
      <c r="F28" s="95">
        <f t="shared" si="0"/>
        <v>1592976.6600000001</v>
      </c>
    </row>
    <row r="29" spans="1:6" ht="16.899999999999999" customHeight="1" x14ac:dyDescent="0.2">
      <c r="A29" s="90" t="s">
        <v>156</v>
      </c>
      <c r="B29" s="113" t="s">
        <v>124</v>
      </c>
      <c r="C29" s="115" t="s">
        <v>157</v>
      </c>
      <c r="D29" s="95">
        <f>D30</f>
        <v>500000</v>
      </c>
      <c r="E29" s="95">
        <f t="shared" ref="E29" si="5">E30</f>
        <v>5473</v>
      </c>
      <c r="F29" s="95">
        <f t="shared" si="0"/>
        <v>494527</v>
      </c>
    </row>
    <row r="30" spans="1:6" ht="42.75" customHeight="1" x14ac:dyDescent="0.2">
      <c r="A30" s="90" t="s">
        <v>158</v>
      </c>
      <c r="B30" s="113" t="s">
        <v>124</v>
      </c>
      <c r="C30" s="115" t="s">
        <v>159</v>
      </c>
      <c r="D30" s="95">
        <f>D62</f>
        <v>500000</v>
      </c>
      <c r="E30" s="95">
        <f>E62</f>
        <v>5473</v>
      </c>
      <c r="F30" s="95">
        <f t="shared" si="0"/>
        <v>494527</v>
      </c>
    </row>
    <row r="31" spans="1:6" ht="20.25" customHeight="1" x14ac:dyDescent="0.2">
      <c r="A31" s="90" t="s">
        <v>160</v>
      </c>
      <c r="B31" s="113" t="s">
        <v>124</v>
      </c>
      <c r="C31" s="115" t="s">
        <v>161</v>
      </c>
      <c r="D31" s="95">
        <f>D63+D78+D95</f>
        <v>313674.83</v>
      </c>
      <c r="E31" s="95">
        <f>E63+E78+E95</f>
        <v>15225.17</v>
      </c>
      <c r="F31" s="95">
        <f t="shared" si="0"/>
        <v>298449.66000000003</v>
      </c>
    </row>
    <row r="32" spans="1:6" ht="23.45" customHeight="1" x14ac:dyDescent="0.2">
      <c r="A32" s="90" t="s">
        <v>162</v>
      </c>
      <c r="B32" s="113" t="s">
        <v>124</v>
      </c>
      <c r="C32" s="115" t="s">
        <v>163</v>
      </c>
      <c r="D32" s="95">
        <f>D64+D96</f>
        <v>3804.56</v>
      </c>
      <c r="E32" s="95">
        <f>E64+E96</f>
        <v>0</v>
      </c>
      <c r="F32" s="95">
        <f t="shared" si="0"/>
        <v>3804.56</v>
      </c>
    </row>
    <row r="33" spans="1:6" ht="15" customHeight="1" x14ac:dyDescent="0.2">
      <c r="A33" s="90" t="s">
        <v>164</v>
      </c>
      <c r="B33" s="113" t="s">
        <v>124</v>
      </c>
      <c r="C33" s="115" t="s">
        <v>165</v>
      </c>
      <c r="D33" s="95">
        <f>D65+D79+D97</f>
        <v>79435</v>
      </c>
      <c r="E33" s="95">
        <f>E65+E79+E97</f>
        <v>850</v>
      </c>
      <c r="F33" s="95">
        <f t="shared" si="0"/>
        <v>78585</v>
      </c>
    </row>
    <row r="34" spans="1:6" ht="16.149999999999999" customHeight="1" x14ac:dyDescent="0.2">
      <c r="A34" s="90" t="s">
        <v>166</v>
      </c>
      <c r="B34" s="113" t="s">
        <v>124</v>
      </c>
      <c r="C34" s="115" t="s">
        <v>167</v>
      </c>
      <c r="D34" s="95">
        <f>D66+D80+D98</f>
        <v>230435.27</v>
      </c>
      <c r="E34" s="95">
        <f>E66+E80+E98</f>
        <v>14375.17</v>
      </c>
      <c r="F34" s="95">
        <f t="shared" si="0"/>
        <v>216060.09999999998</v>
      </c>
    </row>
    <row r="35" spans="1:6" ht="15" customHeight="1" x14ac:dyDescent="0.2">
      <c r="A35" s="90" t="s">
        <v>168</v>
      </c>
      <c r="B35" s="113" t="s">
        <v>124</v>
      </c>
      <c r="C35" s="115" t="s">
        <v>169</v>
      </c>
      <c r="D35" s="95">
        <f>D83</f>
        <v>800000</v>
      </c>
      <c r="E35" s="95">
        <v>0</v>
      </c>
      <c r="F35" s="95">
        <f t="shared" si="0"/>
        <v>800000</v>
      </c>
    </row>
    <row r="36" spans="1:6" ht="49.5" customHeight="1" x14ac:dyDescent="0.2">
      <c r="A36" s="91" t="s">
        <v>170</v>
      </c>
      <c r="B36" s="99" t="s">
        <v>124</v>
      </c>
      <c r="C36" s="96" t="s">
        <v>532</v>
      </c>
      <c r="D36" s="83">
        <f>D37</f>
        <v>3267209.27</v>
      </c>
      <c r="E36" s="83">
        <f t="shared" ref="E36" si="6">E37</f>
        <v>234721.98</v>
      </c>
      <c r="F36" s="83">
        <f t="shared" si="0"/>
        <v>3032487.29</v>
      </c>
    </row>
    <row r="37" spans="1:6" ht="69.75" customHeight="1" x14ac:dyDescent="0.2">
      <c r="A37" s="90" t="s">
        <v>128</v>
      </c>
      <c r="B37" s="113" t="s">
        <v>124</v>
      </c>
      <c r="C37" s="115" t="s">
        <v>533</v>
      </c>
      <c r="D37" s="95">
        <f>D38</f>
        <v>3267209.27</v>
      </c>
      <c r="E37" s="95">
        <f>E38</f>
        <v>234721.98</v>
      </c>
      <c r="F37" s="95">
        <f t="shared" si="0"/>
        <v>3032487.29</v>
      </c>
    </row>
    <row r="38" spans="1:6" ht="26.45" customHeight="1" x14ac:dyDescent="0.2">
      <c r="A38" s="90" t="s">
        <v>138</v>
      </c>
      <c r="B38" s="113" t="s">
        <v>124</v>
      </c>
      <c r="C38" s="115" t="s">
        <v>534</v>
      </c>
      <c r="D38" s="95">
        <f>D39+D40+D41</f>
        <v>3267209.27</v>
      </c>
      <c r="E38" s="95">
        <f>E39+E41+E40</f>
        <v>234721.98</v>
      </c>
      <c r="F38" s="95">
        <f t="shared" si="0"/>
        <v>3032487.29</v>
      </c>
    </row>
    <row r="39" spans="1:6" ht="24" customHeight="1" x14ac:dyDescent="0.2">
      <c r="A39" s="90" t="s">
        <v>140</v>
      </c>
      <c r="B39" s="113" t="s">
        <v>124</v>
      </c>
      <c r="C39" s="115" t="s">
        <v>536</v>
      </c>
      <c r="D39" s="106">
        <v>2659943</v>
      </c>
      <c r="E39" s="106">
        <v>193674.76</v>
      </c>
      <c r="F39" s="95">
        <f t="shared" si="0"/>
        <v>2466268.2400000002</v>
      </c>
    </row>
    <row r="40" spans="1:6" ht="34.15" customHeight="1" x14ac:dyDescent="0.2">
      <c r="A40" s="90" t="s">
        <v>142</v>
      </c>
      <c r="B40" s="113" t="s">
        <v>124</v>
      </c>
      <c r="C40" s="115" t="s">
        <v>535</v>
      </c>
      <c r="D40" s="95">
        <v>18000</v>
      </c>
      <c r="E40" s="95">
        <v>0</v>
      </c>
      <c r="F40" s="95">
        <f t="shared" si="0"/>
        <v>18000</v>
      </c>
    </row>
    <row r="41" spans="1:6" ht="51" customHeight="1" x14ac:dyDescent="0.2">
      <c r="A41" s="90" t="s">
        <v>144</v>
      </c>
      <c r="B41" s="113" t="s">
        <v>124</v>
      </c>
      <c r="C41" s="115" t="s">
        <v>537</v>
      </c>
      <c r="D41" s="95">
        <v>589266.27</v>
      </c>
      <c r="E41" s="95">
        <v>41047.22</v>
      </c>
      <c r="F41" s="95">
        <f t="shared" si="0"/>
        <v>548219.05000000005</v>
      </c>
    </row>
    <row r="42" spans="1:6" ht="45.6" customHeight="1" x14ac:dyDescent="0.2">
      <c r="A42" s="91" t="s">
        <v>170</v>
      </c>
      <c r="B42" s="99" t="s">
        <v>124</v>
      </c>
      <c r="C42" s="96" t="s">
        <v>540</v>
      </c>
      <c r="D42" s="83">
        <f>D44+D46</f>
        <v>50000</v>
      </c>
      <c r="E42" s="83">
        <f>E44+E46</f>
        <v>0</v>
      </c>
      <c r="F42" s="83">
        <f t="shared" si="0"/>
        <v>50000</v>
      </c>
    </row>
    <row r="43" spans="1:6" ht="71.25" customHeight="1" x14ac:dyDescent="0.2">
      <c r="A43" s="90" t="s">
        <v>128</v>
      </c>
      <c r="B43" s="113" t="s">
        <v>124</v>
      </c>
      <c r="C43" s="115" t="s">
        <v>552</v>
      </c>
      <c r="D43" s="95">
        <f>D44</f>
        <v>5000</v>
      </c>
      <c r="E43" s="95">
        <v>0</v>
      </c>
      <c r="F43" s="95">
        <f t="shared" si="0"/>
        <v>5000</v>
      </c>
    </row>
    <row r="44" spans="1:6" ht="27" customHeight="1" x14ac:dyDescent="0.2">
      <c r="A44" s="90" t="s">
        <v>138</v>
      </c>
      <c r="B44" s="113" t="s">
        <v>124</v>
      </c>
      <c r="C44" s="115" t="s">
        <v>538</v>
      </c>
      <c r="D44" s="95">
        <f>D45</f>
        <v>5000</v>
      </c>
      <c r="E44" s="95">
        <v>0</v>
      </c>
      <c r="F44" s="95">
        <f t="shared" si="0"/>
        <v>5000</v>
      </c>
    </row>
    <row r="45" spans="1:6" ht="36.6" customHeight="1" x14ac:dyDescent="0.2">
      <c r="A45" s="90" t="s">
        <v>142</v>
      </c>
      <c r="B45" s="113" t="s">
        <v>124</v>
      </c>
      <c r="C45" s="115" t="s">
        <v>539</v>
      </c>
      <c r="D45" s="95">
        <v>5000</v>
      </c>
      <c r="E45" s="95">
        <v>0</v>
      </c>
      <c r="F45" s="95">
        <f t="shared" si="0"/>
        <v>5000</v>
      </c>
    </row>
    <row r="46" spans="1:6" ht="25.15" customHeight="1" x14ac:dyDescent="0.2">
      <c r="A46" s="90" t="s">
        <v>146</v>
      </c>
      <c r="B46" s="113" t="s">
        <v>124</v>
      </c>
      <c r="C46" s="115" t="s">
        <v>171</v>
      </c>
      <c r="D46" s="95">
        <f>D47</f>
        <v>45000</v>
      </c>
      <c r="E46" s="95">
        <f>E47</f>
        <v>0</v>
      </c>
      <c r="F46" s="95">
        <f t="shared" si="0"/>
        <v>45000</v>
      </c>
    </row>
    <row r="47" spans="1:6" ht="36" customHeight="1" x14ac:dyDescent="0.2">
      <c r="A47" s="90" t="s">
        <v>148</v>
      </c>
      <c r="B47" s="113" t="s">
        <v>124</v>
      </c>
      <c r="C47" s="115" t="s">
        <v>172</v>
      </c>
      <c r="D47" s="95">
        <f>D48</f>
        <v>45000</v>
      </c>
      <c r="E47" s="95">
        <f>E48</f>
        <v>0</v>
      </c>
      <c r="F47" s="95">
        <f t="shared" si="0"/>
        <v>45000</v>
      </c>
    </row>
    <row r="48" spans="1:6" ht="16.149999999999999" customHeight="1" x14ac:dyDescent="0.2">
      <c r="A48" s="90" t="s">
        <v>152</v>
      </c>
      <c r="B48" s="113" t="s">
        <v>124</v>
      </c>
      <c r="C48" s="115" t="s">
        <v>173</v>
      </c>
      <c r="D48" s="95">
        <v>45000</v>
      </c>
      <c r="E48" s="95">
        <v>0</v>
      </c>
      <c r="F48" s="95">
        <f t="shared" si="0"/>
        <v>45000</v>
      </c>
    </row>
    <row r="49" spans="1:6" ht="54" customHeight="1" x14ac:dyDescent="0.2">
      <c r="A49" s="91" t="s">
        <v>174</v>
      </c>
      <c r="B49" s="99" t="s">
        <v>124</v>
      </c>
      <c r="C49" s="96" t="s">
        <v>175</v>
      </c>
      <c r="D49" s="83">
        <f>D50+D55+D60</f>
        <v>72910716.629999995</v>
      </c>
      <c r="E49" s="83">
        <f>E50+E55+E60</f>
        <v>4231270.8900000006</v>
      </c>
      <c r="F49" s="83">
        <f t="shared" si="0"/>
        <v>68679445.739999995</v>
      </c>
    </row>
    <row r="50" spans="1:6" ht="72" customHeight="1" x14ac:dyDescent="0.2">
      <c r="A50" s="90" t="s">
        <v>128</v>
      </c>
      <c r="B50" s="113" t="s">
        <v>124</v>
      </c>
      <c r="C50" s="115" t="s">
        <v>176</v>
      </c>
      <c r="D50" s="95">
        <f>D51</f>
        <v>62622103.670000002</v>
      </c>
      <c r="E50" s="95">
        <f t="shared" ref="E50" si="7">E51</f>
        <v>4063213.3600000003</v>
      </c>
      <c r="F50" s="95">
        <f t="shared" si="0"/>
        <v>58558890.310000002</v>
      </c>
    </row>
    <row r="51" spans="1:6" ht="26.25" customHeight="1" x14ac:dyDescent="0.2">
      <c r="A51" s="90" t="s">
        <v>138</v>
      </c>
      <c r="B51" s="113" t="s">
        <v>124</v>
      </c>
      <c r="C51" s="115" t="s">
        <v>177</v>
      </c>
      <c r="D51" s="95">
        <f>D52+D53+D54</f>
        <v>62622103.670000002</v>
      </c>
      <c r="E51" s="95">
        <f t="shared" ref="E51" si="8">E52+E53+E54</f>
        <v>4063213.3600000003</v>
      </c>
      <c r="F51" s="95">
        <f t="shared" si="0"/>
        <v>58558890.310000002</v>
      </c>
    </row>
    <row r="52" spans="1:6" ht="22.9" customHeight="1" x14ac:dyDescent="0.2">
      <c r="A52" s="90" t="s">
        <v>140</v>
      </c>
      <c r="B52" s="113" t="s">
        <v>124</v>
      </c>
      <c r="C52" s="115" t="s">
        <v>178</v>
      </c>
      <c r="D52" s="106">
        <v>47882495.109999999</v>
      </c>
      <c r="E52" s="106">
        <v>2916633.52</v>
      </c>
      <c r="F52" s="95">
        <f t="shared" si="0"/>
        <v>44965861.589999996</v>
      </c>
    </row>
    <row r="53" spans="1:6" ht="37.15" customHeight="1" x14ac:dyDescent="0.2">
      <c r="A53" s="90" t="s">
        <v>142</v>
      </c>
      <c r="B53" s="113" t="s">
        <v>124</v>
      </c>
      <c r="C53" s="115" t="s">
        <v>179</v>
      </c>
      <c r="D53" s="95">
        <v>200000</v>
      </c>
      <c r="E53" s="106">
        <v>6400</v>
      </c>
      <c r="F53" s="95">
        <f t="shared" si="0"/>
        <v>193600</v>
      </c>
    </row>
    <row r="54" spans="1:6" ht="49.5" customHeight="1" x14ac:dyDescent="0.2">
      <c r="A54" s="90" t="s">
        <v>144</v>
      </c>
      <c r="B54" s="113" t="s">
        <v>124</v>
      </c>
      <c r="C54" s="115" t="s">
        <v>180</v>
      </c>
      <c r="D54" s="106">
        <v>14539608.560000001</v>
      </c>
      <c r="E54" s="106">
        <v>1140179.8400000001</v>
      </c>
      <c r="F54" s="95">
        <f t="shared" si="0"/>
        <v>13399428.720000001</v>
      </c>
    </row>
    <row r="55" spans="1:6" ht="25.15" customHeight="1" x14ac:dyDescent="0.2">
      <c r="A55" s="90" t="s">
        <v>146</v>
      </c>
      <c r="B55" s="113" t="s">
        <v>124</v>
      </c>
      <c r="C55" s="115" t="s">
        <v>181</v>
      </c>
      <c r="D55" s="95">
        <f>D56</f>
        <v>9552381.3999999985</v>
      </c>
      <c r="E55" s="95">
        <f t="shared" ref="E55" si="9">E56</f>
        <v>148209.35999999999</v>
      </c>
      <c r="F55" s="95">
        <f t="shared" si="0"/>
        <v>9404172.0399999991</v>
      </c>
    </row>
    <row r="56" spans="1:6" ht="34.9" customHeight="1" x14ac:dyDescent="0.2">
      <c r="A56" s="90" t="s">
        <v>148</v>
      </c>
      <c r="B56" s="113" t="s">
        <v>124</v>
      </c>
      <c r="C56" s="115" t="s">
        <v>182</v>
      </c>
      <c r="D56" s="95">
        <f>D57+D58+D59</f>
        <v>9552381.3999999985</v>
      </c>
      <c r="E56" s="95">
        <f>E57+E58+E59</f>
        <v>148209.35999999999</v>
      </c>
      <c r="F56" s="95">
        <f t="shared" si="0"/>
        <v>9404172.0399999991</v>
      </c>
    </row>
    <row r="57" spans="1:6" ht="35.25" customHeight="1" x14ac:dyDescent="0.2">
      <c r="A57" s="90" t="s">
        <v>150</v>
      </c>
      <c r="B57" s="113" t="s">
        <v>124</v>
      </c>
      <c r="C57" s="115" t="s">
        <v>183</v>
      </c>
      <c r="D57" s="95">
        <v>2420925.39</v>
      </c>
      <c r="E57" s="106">
        <v>0</v>
      </c>
      <c r="F57" s="95">
        <f t="shared" si="0"/>
        <v>2420925.39</v>
      </c>
    </row>
    <row r="58" spans="1:6" ht="13.15" customHeight="1" x14ac:dyDescent="0.2">
      <c r="A58" s="90" t="s">
        <v>152</v>
      </c>
      <c r="B58" s="113" t="s">
        <v>124</v>
      </c>
      <c r="C58" s="115" t="s">
        <v>184</v>
      </c>
      <c r="D58" s="106">
        <v>2614305.0499999998</v>
      </c>
      <c r="E58" s="106">
        <v>148209.35999999999</v>
      </c>
      <c r="F58" s="95">
        <f t="shared" si="0"/>
        <v>2466095.69</v>
      </c>
    </row>
    <row r="59" spans="1:6" ht="15.6" customHeight="1" x14ac:dyDescent="0.2">
      <c r="A59" s="90" t="s">
        <v>640</v>
      </c>
      <c r="B59" s="113" t="s">
        <v>124</v>
      </c>
      <c r="C59" s="115" t="s">
        <v>636</v>
      </c>
      <c r="D59" s="106">
        <v>4517150.96</v>
      </c>
      <c r="E59" s="95">
        <v>0</v>
      </c>
      <c r="F59" s="95">
        <f t="shared" si="0"/>
        <v>4517150.96</v>
      </c>
    </row>
    <row r="60" spans="1:6" ht="16.149999999999999" customHeight="1" x14ac:dyDescent="0.2">
      <c r="A60" s="90" t="s">
        <v>154</v>
      </c>
      <c r="B60" s="113" t="s">
        <v>124</v>
      </c>
      <c r="C60" s="115" t="s">
        <v>185</v>
      </c>
      <c r="D60" s="95">
        <f>D61+D63</f>
        <v>736231.56</v>
      </c>
      <c r="E60" s="95">
        <f t="shared" ref="E60" si="10">E61+E63</f>
        <v>19848.169999999998</v>
      </c>
      <c r="F60" s="95">
        <f t="shared" si="0"/>
        <v>716383.39</v>
      </c>
    </row>
    <row r="61" spans="1:6" ht="14.45" customHeight="1" x14ac:dyDescent="0.2">
      <c r="A61" s="90" t="s">
        <v>156</v>
      </c>
      <c r="B61" s="113" t="s">
        <v>124</v>
      </c>
      <c r="C61" s="115" t="s">
        <v>186</v>
      </c>
      <c r="D61" s="95">
        <f>D62</f>
        <v>500000</v>
      </c>
      <c r="E61" s="95">
        <f t="shared" ref="E61" si="11">E62</f>
        <v>5473</v>
      </c>
      <c r="F61" s="95">
        <f t="shared" si="0"/>
        <v>494527</v>
      </c>
    </row>
    <row r="62" spans="1:6" ht="39" customHeight="1" x14ac:dyDescent="0.2">
      <c r="A62" s="90" t="s">
        <v>158</v>
      </c>
      <c r="B62" s="113" t="s">
        <v>124</v>
      </c>
      <c r="C62" s="115" t="s">
        <v>187</v>
      </c>
      <c r="D62" s="106">
        <v>500000</v>
      </c>
      <c r="E62" s="106">
        <v>5473</v>
      </c>
      <c r="F62" s="95">
        <v>40465.71</v>
      </c>
    </row>
    <row r="63" spans="1:6" ht="15.6" customHeight="1" x14ac:dyDescent="0.2">
      <c r="A63" s="90" t="s">
        <v>160</v>
      </c>
      <c r="B63" s="113" t="s">
        <v>124</v>
      </c>
      <c r="C63" s="115" t="s">
        <v>188</v>
      </c>
      <c r="D63" s="95">
        <f>D64+D65+D66</f>
        <v>236231.56</v>
      </c>
      <c r="E63" s="95">
        <f>E64+E65+E66</f>
        <v>14375.17</v>
      </c>
      <c r="F63" s="95">
        <f t="shared" si="0"/>
        <v>221856.38999999998</v>
      </c>
    </row>
    <row r="64" spans="1:6" ht="24.6" customHeight="1" x14ac:dyDescent="0.2">
      <c r="A64" s="90" t="s">
        <v>162</v>
      </c>
      <c r="B64" s="113" t="s">
        <v>124</v>
      </c>
      <c r="C64" s="115" t="s">
        <v>189</v>
      </c>
      <c r="D64" s="95">
        <v>3165.56</v>
      </c>
      <c r="E64" s="95">
        <v>0</v>
      </c>
      <c r="F64" s="95">
        <f t="shared" si="0"/>
        <v>3165.56</v>
      </c>
    </row>
    <row r="65" spans="1:6" ht="15" customHeight="1" x14ac:dyDescent="0.2">
      <c r="A65" s="90" t="s">
        <v>164</v>
      </c>
      <c r="B65" s="113" t="s">
        <v>124</v>
      </c>
      <c r="C65" s="115" t="s">
        <v>190</v>
      </c>
      <c r="D65" s="95">
        <v>15066</v>
      </c>
      <c r="E65" s="95">
        <v>0</v>
      </c>
      <c r="F65" s="95">
        <f t="shared" si="0"/>
        <v>15066</v>
      </c>
    </row>
    <row r="66" spans="1:6" ht="15.6" customHeight="1" x14ac:dyDescent="0.2">
      <c r="A66" s="90" t="s">
        <v>166</v>
      </c>
      <c r="B66" s="113" t="s">
        <v>124</v>
      </c>
      <c r="C66" s="115" t="s">
        <v>191</v>
      </c>
      <c r="D66" s="106">
        <v>218000</v>
      </c>
      <c r="E66" s="106">
        <v>14375.17</v>
      </c>
      <c r="F66" s="95">
        <f t="shared" si="0"/>
        <v>203624.83</v>
      </c>
    </row>
    <row r="67" spans="1:6" ht="44.45" customHeight="1" x14ac:dyDescent="0.2">
      <c r="A67" s="91" t="s">
        <v>192</v>
      </c>
      <c r="B67" s="99" t="s">
        <v>124</v>
      </c>
      <c r="C67" s="96" t="s">
        <v>193</v>
      </c>
      <c r="D67" s="83">
        <f>D68+D73+D77</f>
        <v>11714080.329999998</v>
      </c>
      <c r="E67" s="83">
        <f>E68+E73+E77</f>
        <v>747812.74</v>
      </c>
      <c r="F67" s="83">
        <f t="shared" si="0"/>
        <v>10966267.589999998</v>
      </c>
    </row>
    <row r="68" spans="1:6" ht="69.75" customHeight="1" x14ac:dyDescent="0.2">
      <c r="A68" s="90" t="s">
        <v>128</v>
      </c>
      <c r="B68" s="113" t="s">
        <v>124</v>
      </c>
      <c r="C68" s="115" t="s">
        <v>194</v>
      </c>
      <c r="D68" s="95">
        <f>D69</f>
        <v>11251000.809999999</v>
      </c>
      <c r="E68" s="95">
        <f t="shared" ref="E68" si="12">E69</f>
        <v>683411.37</v>
      </c>
      <c r="F68" s="95">
        <f t="shared" si="0"/>
        <v>10567589.439999999</v>
      </c>
    </row>
    <row r="69" spans="1:6" ht="23.45" customHeight="1" x14ac:dyDescent="0.2">
      <c r="A69" s="90" t="s">
        <v>138</v>
      </c>
      <c r="B69" s="113" t="s">
        <v>124</v>
      </c>
      <c r="C69" s="115" t="s">
        <v>195</v>
      </c>
      <c r="D69" s="95">
        <f>D70+D71+D72</f>
        <v>11251000.809999999</v>
      </c>
      <c r="E69" s="95">
        <f t="shared" ref="E69" si="13">E70+E71+E72</f>
        <v>683411.37</v>
      </c>
      <c r="F69" s="95">
        <f t="shared" si="0"/>
        <v>10567589.439999999</v>
      </c>
    </row>
    <row r="70" spans="1:6" ht="25.5" customHeight="1" x14ac:dyDescent="0.2">
      <c r="A70" s="90" t="s">
        <v>140</v>
      </c>
      <c r="B70" s="113" t="s">
        <v>124</v>
      </c>
      <c r="C70" s="115" t="s">
        <v>196</v>
      </c>
      <c r="D70" s="106">
        <v>8648323.0999999996</v>
      </c>
      <c r="E70" s="97">
        <v>467039.59</v>
      </c>
      <c r="F70" s="95">
        <f t="shared" si="0"/>
        <v>8181283.5099999998</v>
      </c>
    </row>
    <row r="71" spans="1:6" ht="32.450000000000003" customHeight="1" x14ac:dyDescent="0.2">
      <c r="A71" s="90" t="s">
        <v>142</v>
      </c>
      <c r="B71" s="113" t="s">
        <v>124</v>
      </c>
      <c r="C71" s="115" t="s">
        <v>197</v>
      </c>
      <c r="D71" s="95">
        <v>43120</v>
      </c>
      <c r="E71" s="95">
        <v>0</v>
      </c>
      <c r="F71" s="95">
        <f t="shared" si="0"/>
        <v>43120</v>
      </c>
    </row>
    <row r="72" spans="1:6" ht="52.5" customHeight="1" x14ac:dyDescent="0.2">
      <c r="A72" s="90" t="s">
        <v>144</v>
      </c>
      <c r="B72" s="113" t="s">
        <v>124</v>
      </c>
      <c r="C72" s="115" t="s">
        <v>198</v>
      </c>
      <c r="D72" s="95">
        <v>2559557.71</v>
      </c>
      <c r="E72" s="106">
        <v>216371.78</v>
      </c>
      <c r="F72" s="95">
        <f t="shared" si="0"/>
        <v>2343185.9300000002</v>
      </c>
    </row>
    <row r="73" spans="1:6" ht="25.9" customHeight="1" x14ac:dyDescent="0.2">
      <c r="A73" s="90" t="s">
        <v>146</v>
      </c>
      <c r="B73" s="113" t="s">
        <v>124</v>
      </c>
      <c r="C73" s="115" t="s">
        <v>199</v>
      </c>
      <c r="D73" s="95">
        <f>D74</f>
        <v>457079.52</v>
      </c>
      <c r="E73" s="95">
        <f>E74</f>
        <v>64401.37</v>
      </c>
      <c r="F73" s="95">
        <f t="shared" si="0"/>
        <v>392678.15</v>
      </c>
    </row>
    <row r="74" spans="1:6" ht="34.9" customHeight="1" x14ac:dyDescent="0.2">
      <c r="A74" s="90" t="s">
        <v>148</v>
      </c>
      <c r="B74" s="113" t="s">
        <v>124</v>
      </c>
      <c r="C74" s="115" t="s">
        <v>200</v>
      </c>
      <c r="D74" s="95">
        <f>D75+D76</f>
        <v>457079.52</v>
      </c>
      <c r="E74" s="95">
        <f>E75+E76</f>
        <v>64401.37</v>
      </c>
      <c r="F74" s="95">
        <f t="shared" si="0"/>
        <v>392678.15</v>
      </c>
    </row>
    <row r="75" spans="1:6" ht="37.5" customHeight="1" x14ac:dyDescent="0.2">
      <c r="A75" s="90" t="s">
        <v>150</v>
      </c>
      <c r="B75" s="113" t="s">
        <v>124</v>
      </c>
      <c r="C75" s="115" t="s">
        <v>201</v>
      </c>
      <c r="D75" s="95">
        <v>367513</v>
      </c>
      <c r="E75" s="95">
        <v>64401.37</v>
      </c>
      <c r="F75" s="95">
        <f t="shared" si="0"/>
        <v>303111.63</v>
      </c>
    </row>
    <row r="76" spans="1:6" x14ac:dyDescent="0.2">
      <c r="A76" s="90" t="s">
        <v>152</v>
      </c>
      <c r="B76" s="113" t="s">
        <v>124</v>
      </c>
      <c r="C76" s="115" t="s">
        <v>202</v>
      </c>
      <c r="D76" s="95">
        <v>89566.52</v>
      </c>
      <c r="E76" s="95">
        <v>0</v>
      </c>
      <c r="F76" s="95">
        <f t="shared" si="0"/>
        <v>89566.52</v>
      </c>
    </row>
    <row r="77" spans="1:6" ht="13.9" customHeight="1" x14ac:dyDescent="0.2">
      <c r="A77" s="90" t="s">
        <v>154</v>
      </c>
      <c r="B77" s="113" t="s">
        <v>124</v>
      </c>
      <c r="C77" s="115" t="s">
        <v>203</v>
      </c>
      <c r="D77" s="95">
        <f>D78</f>
        <v>6000</v>
      </c>
      <c r="E77" s="95">
        <f>E78</f>
        <v>0</v>
      </c>
      <c r="F77" s="95">
        <f t="shared" si="0"/>
        <v>6000</v>
      </c>
    </row>
    <row r="78" spans="1:6" x14ac:dyDescent="0.2">
      <c r="A78" s="90" t="s">
        <v>160</v>
      </c>
      <c r="B78" s="113" t="s">
        <v>124</v>
      </c>
      <c r="C78" s="115" t="s">
        <v>204</v>
      </c>
      <c r="D78" s="95">
        <f>+D79+D80</f>
        <v>6000</v>
      </c>
      <c r="E78" s="95">
        <f>+E79+E80</f>
        <v>0</v>
      </c>
      <c r="F78" s="95">
        <f t="shared" ref="F78:F137" si="14">D78-E78</f>
        <v>6000</v>
      </c>
    </row>
    <row r="79" spans="1:6" x14ac:dyDescent="0.2">
      <c r="A79" s="90" t="s">
        <v>164</v>
      </c>
      <c r="B79" s="113" t="s">
        <v>124</v>
      </c>
      <c r="C79" s="115" t="s">
        <v>205</v>
      </c>
      <c r="D79" s="95">
        <v>1000</v>
      </c>
      <c r="E79" s="95">
        <v>0</v>
      </c>
      <c r="F79" s="95">
        <f t="shared" si="14"/>
        <v>1000</v>
      </c>
    </row>
    <row r="80" spans="1:6" x14ac:dyDescent="0.2">
      <c r="A80" s="90" t="s">
        <v>166</v>
      </c>
      <c r="B80" s="113" t="s">
        <v>124</v>
      </c>
      <c r="C80" s="115" t="s">
        <v>553</v>
      </c>
      <c r="D80" s="95">
        <v>5000</v>
      </c>
      <c r="E80" s="95">
        <v>0</v>
      </c>
      <c r="F80" s="95">
        <f t="shared" si="14"/>
        <v>5000</v>
      </c>
    </row>
    <row r="81" spans="1:10" ht="16.899999999999999" customHeight="1" x14ac:dyDescent="0.2">
      <c r="A81" s="91" t="s">
        <v>206</v>
      </c>
      <c r="B81" s="99" t="s">
        <v>124</v>
      </c>
      <c r="C81" s="96" t="s">
        <v>207</v>
      </c>
      <c r="D81" s="83">
        <f>D82</f>
        <v>800000</v>
      </c>
      <c r="E81" s="83">
        <v>0</v>
      </c>
      <c r="F81" s="83">
        <f t="shared" si="14"/>
        <v>800000</v>
      </c>
    </row>
    <row r="82" spans="1:10" ht="15" customHeight="1" x14ac:dyDescent="0.2">
      <c r="A82" s="90" t="s">
        <v>154</v>
      </c>
      <c r="B82" s="113" t="s">
        <v>124</v>
      </c>
      <c r="C82" s="115" t="s">
        <v>208</v>
      </c>
      <c r="D82" s="95">
        <f>D83</f>
        <v>800000</v>
      </c>
      <c r="E82" s="95">
        <v>0</v>
      </c>
      <c r="F82" s="95">
        <f t="shared" si="14"/>
        <v>800000</v>
      </c>
    </row>
    <row r="83" spans="1:10" ht="15.6" customHeight="1" x14ac:dyDescent="0.2">
      <c r="A83" s="90" t="s">
        <v>168</v>
      </c>
      <c r="B83" s="113" t="s">
        <v>124</v>
      </c>
      <c r="C83" s="115" t="s">
        <v>209</v>
      </c>
      <c r="D83" s="106">
        <v>800000</v>
      </c>
      <c r="E83" s="95">
        <v>0</v>
      </c>
      <c r="F83" s="95">
        <f t="shared" si="14"/>
        <v>800000</v>
      </c>
    </row>
    <row r="84" spans="1:10" ht="15" customHeight="1" x14ac:dyDescent="0.2">
      <c r="A84" s="91" t="s">
        <v>210</v>
      </c>
      <c r="B84" s="99" t="s">
        <v>124</v>
      </c>
      <c r="C84" s="96" t="s">
        <v>211</v>
      </c>
      <c r="D84" s="83">
        <f>D85+D90++D94</f>
        <v>22411345.300000001</v>
      </c>
      <c r="E84" s="83">
        <f>E85+E90+E94</f>
        <v>1324515.5199999998</v>
      </c>
      <c r="F84" s="83">
        <f t="shared" si="14"/>
        <v>21086829.780000001</v>
      </c>
    </row>
    <row r="85" spans="1:10" ht="71.25" customHeight="1" x14ac:dyDescent="0.2">
      <c r="A85" s="90" t="s">
        <v>128</v>
      </c>
      <c r="B85" s="113" t="s">
        <v>124</v>
      </c>
      <c r="C85" s="115" t="s">
        <v>541</v>
      </c>
      <c r="D85" s="95">
        <f>D86</f>
        <v>17256052.420000002</v>
      </c>
      <c r="E85" s="95">
        <f t="shared" ref="E85" si="15">E86</f>
        <v>1181672.6099999999</v>
      </c>
      <c r="F85" s="95">
        <f t="shared" si="14"/>
        <v>16074379.810000002</v>
      </c>
    </row>
    <row r="86" spans="1:10" ht="23.45" customHeight="1" x14ac:dyDescent="0.2">
      <c r="A86" s="90" t="s">
        <v>130</v>
      </c>
      <c r="B86" s="113" t="s">
        <v>124</v>
      </c>
      <c r="C86" s="115" t="s">
        <v>542</v>
      </c>
      <c r="D86" s="95">
        <f>D87+D88+D89</f>
        <v>17256052.420000002</v>
      </c>
      <c r="E86" s="95">
        <f>E87+E88+E89</f>
        <v>1181672.6099999999</v>
      </c>
      <c r="F86" s="95">
        <f t="shared" si="14"/>
        <v>16074379.810000002</v>
      </c>
      <c r="J86" s="20" t="s">
        <v>599</v>
      </c>
    </row>
    <row r="87" spans="1:10" ht="14.45" customHeight="1" x14ac:dyDescent="0.2">
      <c r="A87" s="90" t="s">
        <v>132</v>
      </c>
      <c r="B87" s="113" t="s">
        <v>124</v>
      </c>
      <c r="C87" s="115" t="s">
        <v>543</v>
      </c>
      <c r="D87" s="106">
        <v>13201836.800000001</v>
      </c>
      <c r="E87" s="106">
        <v>876358.77</v>
      </c>
      <c r="F87" s="95">
        <f t="shared" si="14"/>
        <v>12325478.030000001</v>
      </c>
    </row>
    <row r="88" spans="1:10" ht="26.25" customHeight="1" x14ac:dyDescent="0.2">
      <c r="A88" s="90" t="s">
        <v>134</v>
      </c>
      <c r="B88" s="113" t="s">
        <v>124</v>
      </c>
      <c r="C88" s="115" t="s">
        <v>544</v>
      </c>
      <c r="D88" s="95">
        <v>147000</v>
      </c>
      <c r="E88" s="95">
        <v>17092.580000000002</v>
      </c>
      <c r="F88" s="95">
        <f t="shared" si="14"/>
        <v>129907.42</v>
      </c>
    </row>
    <row r="89" spans="1:10" ht="47.25" customHeight="1" x14ac:dyDescent="0.2">
      <c r="A89" s="90" t="s">
        <v>136</v>
      </c>
      <c r="B89" s="113" t="s">
        <v>124</v>
      </c>
      <c r="C89" s="115" t="s">
        <v>545</v>
      </c>
      <c r="D89" s="95">
        <v>3907215.62</v>
      </c>
      <c r="E89" s="95">
        <v>288221.26</v>
      </c>
      <c r="F89" s="95">
        <f t="shared" si="14"/>
        <v>3618994.3600000003</v>
      </c>
    </row>
    <row r="90" spans="1:10" ht="24.6" customHeight="1" x14ac:dyDescent="0.2">
      <c r="A90" s="90" t="s">
        <v>146</v>
      </c>
      <c r="B90" s="113" t="s">
        <v>124</v>
      </c>
      <c r="C90" s="115" t="s">
        <v>212</v>
      </c>
      <c r="D90" s="95">
        <f>D91</f>
        <v>5083849.6100000003</v>
      </c>
      <c r="E90" s="95">
        <f>E91</f>
        <v>141992.91</v>
      </c>
      <c r="F90" s="95">
        <f t="shared" si="14"/>
        <v>4941856.7</v>
      </c>
    </row>
    <row r="91" spans="1:10" ht="35.450000000000003" customHeight="1" x14ac:dyDescent="0.2">
      <c r="A91" s="90" t="s">
        <v>148</v>
      </c>
      <c r="B91" s="113" t="s">
        <v>124</v>
      </c>
      <c r="C91" s="115" t="s">
        <v>213</v>
      </c>
      <c r="D91" s="95">
        <f>D92+D93</f>
        <v>5083849.6100000003</v>
      </c>
      <c r="E91" s="95">
        <f>E92+E93</f>
        <v>141992.91</v>
      </c>
      <c r="F91" s="95">
        <f t="shared" si="14"/>
        <v>4941856.7</v>
      </c>
    </row>
    <row r="92" spans="1:10" ht="36.75" customHeight="1" x14ac:dyDescent="0.2">
      <c r="A92" s="90" t="s">
        <v>150</v>
      </c>
      <c r="B92" s="113" t="s">
        <v>124</v>
      </c>
      <c r="C92" s="115" t="s">
        <v>546</v>
      </c>
      <c r="D92" s="95">
        <v>288000</v>
      </c>
      <c r="E92" s="106">
        <v>52634.65</v>
      </c>
      <c r="F92" s="95">
        <f t="shared" si="14"/>
        <v>235365.35</v>
      </c>
    </row>
    <row r="93" spans="1:10" ht="15.6" customHeight="1" x14ac:dyDescent="0.2">
      <c r="A93" s="90" t="s">
        <v>152</v>
      </c>
      <c r="B93" s="113" t="s">
        <v>124</v>
      </c>
      <c r="C93" s="115" t="s">
        <v>214</v>
      </c>
      <c r="D93" s="106">
        <v>4795849.6100000003</v>
      </c>
      <c r="E93" s="106">
        <v>89358.26</v>
      </c>
      <c r="F93" s="95">
        <f t="shared" si="14"/>
        <v>4706491.3500000006</v>
      </c>
    </row>
    <row r="94" spans="1:10" ht="15.6" customHeight="1" x14ac:dyDescent="0.2">
      <c r="A94" s="90" t="s">
        <v>154</v>
      </c>
      <c r="B94" s="113" t="s">
        <v>124</v>
      </c>
      <c r="C94" s="115" t="s">
        <v>547</v>
      </c>
      <c r="D94" s="95">
        <f>D95</f>
        <v>71443.27</v>
      </c>
      <c r="E94" s="95">
        <f>E95</f>
        <v>850</v>
      </c>
      <c r="F94" s="95">
        <f t="shared" si="14"/>
        <v>70593.27</v>
      </c>
    </row>
    <row r="95" spans="1:10" ht="15.6" customHeight="1" x14ac:dyDescent="0.2">
      <c r="A95" s="90" t="s">
        <v>160</v>
      </c>
      <c r="B95" s="113" t="s">
        <v>124</v>
      </c>
      <c r="C95" s="115" t="s">
        <v>548</v>
      </c>
      <c r="D95" s="95">
        <f>D96+D97+D98</f>
        <v>71443.27</v>
      </c>
      <c r="E95" s="95">
        <f>E96+E97+E98</f>
        <v>850</v>
      </c>
      <c r="F95" s="95">
        <f t="shared" si="14"/>
        <v>70593.27</v>
      </c>
    </row>
    <row r="96" spans="1:10" ht="23.45" customHeight="1" x14ac:dyDescent="0.2">
      <c r="A96" s="90" t="s">
        <v>162</v>
      </c>
      <c r="B96" s="113" t="s">
        <v>124</v>
      </c>
      <c r="C96" s="115" t="s">
        <v>549</v>
      </c>
      <c r="D96" s="95">
        <v>639</v>
      </c>
      <c r="E96" s="95">
        <v>0</v>
      </c>
      <c r="F96" s="95">
        <f t="shared" si="14"/>
        <v>639</v>
      </c>
    </row>
    <row r="97" spans="1:6" ht="15" customHeight="1" x14ac:dyDescent="0.2">
      <c r="A97" s="90" t="s">
        <v>164</v>
      </c>
      <c r="B97" s="113" t="s">
        <v>124</v>
      </c>
      <c r="C97" s="115" t="s">
        <v>550</v>
      </c>
      <c r="D97" s="95">
        <v>63369</v>
      </c>
      <c r="E97" s="106">
        <v>850</v>
      </c>
      <c r="F97" s="95">
        <f t="shared" si="14"/>
        <v>62519</v>
      </c>
    </row>
    <row r="98" spans="1:6" ht="16.149999999999999" customHeight="1" x14ac:dyDescent="0.2">
      <c r="A98" s="90" t="s">
        <v>166</v>
      </c>
      <c r="B98" s="113" t="s">
        <v>124</v>
      </c>
      <c r="C98" s="115" t="s">
        <v>635</v>
      </c>
      <c r="D98" s="95">
        <v>7435.27</v>
      </c>
      <c r="E98" s="95">
        <v>0</v>
      </c>
      <c r="F98" s="95">
        <f t="shared" si="14"/>
        <v>7435.27</v>
      </c>
    </row>
    <row r="99" spans="1:6" ht="24" customHeight="1" x14ac:dyDescent="0.2">
      <c r="A99" s="91" t="s">
        <v>215</v>
      </c>
      <c r="B99" s="99" t="s">
        <v>124</v>
      </c>
      <c r="C99" s="96" t="s">
        <v>216</v>
      </c>
      <c r="D99" s="83">
        <f>D107+D122+D115</f>
        <v>2088841.74</v>
      </c>
      <c r="E99" s="83">
        <f>E107+E122+E115</f>
        <v>0</v>
      </c>
      <c r="F99" s="83">
        <f t="shared" si="14"/>
        <v>2088841.74</v>
      </c>
    </row>
    <row r="100" spans="1:6" ht="72" customHeight="1" x14ac:dyDescent="0.2">
      <c r="A100" s="90" t="s">
        <v>128</v>
      </c>
      <c r="B100" s="113" t="s">
        <v>124</v>
      </c>
      <c r="C100" s="115" t="s">
        <v>217</v>
      </c>
      <c r="D100" s="95">
        <f>D101</f>
        <v>275800</v>
      </c>
      <c r="E100" s="95">
        <f>E101</f>
        <v>0</v>
      </c>
      <c r="F100" s="95">
        <f t="shared" si="14"/>
        <v>275800</v>
      </c>
    </row>
    <row r="101" spans="1:6" ht="29.25" customHeight="1" x14ac:dyDescent="0.2">
      <c r="A101" s="90" t="s">
        <v>138</v>
      </c>
      <c r="B101" s="113" t="s">
        <v>124</v>
      </c>
      <c r="C101" s="115" t="s">
        <v>218</v>
      </c>
      <c r="D101" s="95">
        <f>D109+D124+D117</f>
        <v>275800</v>
      </c>
      <c r="E101" s="95">
        <f>E109+E124+E117</f>
        <v>0</v>
      </c>
      <c r="F101" s="95">
        <f t="shared" si="14"/>
        <v>275800</v>
      </c>
    </row>
    <row r="102" spans="1:6" ht="34.15" customHeight="1" x14ac:dyDescent="0.2">
      <c r="A102" s="90" t="s">
        <v>142</v>
      </c>
      <c r="B102" s="113" t="s">
        <v>124</v>
      </c>
      <c r="C102" s="115" t="s">
        <v>219</v>
      </c>
      <c r="D102" s="95">
        <f>D110</f>
        <v>63840</v>
      </c>
      <c r="E102" s="95">
        <f>E110</f>
        <v>0</v>
      </c>
      <c r="F102" s="95">
        <f t="shared" si="14"/>
        <v>63840</v>
      </c>
    </row>
    <row r="103" spans="1:6" ht="60" customHeight="1" x14ac:dyDescent="0.2">
      <c r="A103" s="90" t="s">
        <v>220</v>
      </c>
      <c r="B103" s="113" t="s">
        <v>124</v>
      </c>
      <c r="C103" s="115" t="s">
        <v>221</v>
      </c>
      <c r="D103" s="95">
        <f>D125+D118</f>
        <v>180000</v>
      </c>
      <c r="E103" s="95">
        <f>E125+E118</f>
        <v>0</v>
      </c>
      <c r="F103" s="95">
        <f t="shared" si="14"/>
        <v>180000</v>
      </c>
    </row>
    <row r="104" spans="1:6" ht="25.9" customHeight="1" x14ac:dyDescent="0.2">
      <c r="A104" s="90" t="s">
        <v>146</v>
      </c>
      <c r="B104" s="113" t="s">
        <v>124</v>
      </c>
      <c r="C104" s="115" t="s">
        <v>222</v>
      </c>
      <c r="D104" s="95">
        <f>D105</f>
        <v>1813041.74</v>
      </c>
      <c r="E104" s="95">
        <f>E105</f>
        <v>0</v>
      </c>
      <c r="F104" s="95">
        <f t="shared" si="14"/>
        <v>1813041.74</v>
      </c>
    </row>
    <row r="105" spans="1:6" ht="33" customHeight="1" x14ac:dyDescent="0.2">
      <c r="A105" s="90" t="s">
        <v>148</v>
      </c>
      <c r="B105" s="113" t="s">
        <v>124</v>
      </c>
      <c r="C105" s="115" t="s">
        <v>223</v>
      </c>
      <c r="D105" s="95">
        <f>D106</f>
        <v>1813041.74</v>
      </c>
      <c r="E105" s="95">
        <f>E106</f>
        <v>0</v>
      </c>
      <c r="F105" s="95">
        <f t="shared" si="14"/>
        <v>1813041.74</v>
      </c>
    </row>
    <row r="106" spans="1:6" ht="18" customHeight="1" x14ac:dyDescent="0.2">
      <c r="A106" s="90" t="s">
        <v>152</v>
      </c>
      <c r="B106" s="113" t="s">
        <v>124</v>
      </c>
      <c r="C106" s="115" t="s">
        <v>224</v>
      </c>
      <c r="D106" s="95">
        <f>D114+D121</f>
        <v>1813041.74</v>
      </c>
      <c r="E106" s="95">
        <f>E114+E121</f>
        <v>0</v>
      </c>
      <c r="F106" s="95">
        <f t="shared" si="14"/>
        <v>1813041.74</v>
      </c>
    </row>
    <row r="107" spans="1:6" ht="33" customHeight="1" x14ac:dyDescent="0.2">
      <c r="A107" s="91" t="s">
        <v>225</v>
      </c>
      <c r="B107" s="99" t="s">
        <v>124</v>
      </c>
      <c r="C107" s="96" t="s">
        <v>226</v>
      </c>
      <c r="D107" s="83">
        <f>D108+D112</f>
        <v>578710</v>
      </c>
      <c r="E107" s="83">
        <f>E108+E112</f>
        <v>0</v>
      </c>
      <c r="F107" s="83">
        <f t="shared" si="14"/>
        <v>578710</v>
      </c>
    </row>
    <row r="108" spans="1:6" ht="74.25" customHeight="1" x14ac:dyDescent="0.2">
      <c r="A108" s="90" t="s">
        <v>128</v>
      </c>
      <c r="B108" s="113" t="s">
        <v>124</v>
      </c>
      <c r="C108" s="115" t="s">
        <v>227</v>
      </c>
      <c r="D108" s="95">
        <f>D109</f>
        <v>95800</v>
      </c>
      <c r="E108" s="95">
        <f>E109</f>
        <v>0</v>
      </c>
      <c r="F108" s="95">
        <f t="shared" si="14"/>
        <v>95800</v>
      </c>
    </row>
    <row r="109" spans="1:6" ht="27" customHeight="1" x14ac:dyDescent="0.2">
      <c r="A109" s="90" t="s">
        <v>138</v>
      </c>
      <c r="B109" s="113" t="s">
        <v>124</v>
      </c>
      <c r="C109" s="115" t="s">
        <v>228</v>
      </c>
      <c r="D109" s="95">
        <f>D110+D111</f>
        <v>95800</v>
      </c>
      <c r="E109" s="95">
        <f t="shared" ref="E109:F109" si="16">E110+E111</f>
        <v>0</v>
      </c>
      <c r="F109" s="95">
        <f t="shared" si="16"/>
        <v>95800</v>
      </c>
    </row>
    <row r="110" spans="1:6" ht="37.5" customHeight="1" x14ac:dyDescent="0.2">
      <c r="A110" s="90" t="s">
        <v>142</v>
      </c>
      <c r="B110" s="113" t="s">
        <v>124</v>
      </c>
      <c r="C110" s="115" t="s">
        <v>229</v>
      </c>
      <c r="D110" s="95">
        <v>63840</v>
      </c>
      <c r="E110" s="95">
        <v>0</v>
      </c>
      <c r="F110" s="95">
        <f t="shared" si="14"/>
        <v>63840</v>
      </c>
    </row>
    <row r="111" spans="1:6" ht="40.5" customHeight="1" x14ac:dyDescent="0.2">
      <c r="A111" s="90" t="s">
        <v>220</v>
      </c>
      <c r="B111" s="113" t="s">
        <v>124</v>
      </c>
      <c r="C111" s="115" t="s">
        <v>705</v>
      </c>
      <c r="D111" s="95">
        <v>31960</v>
      </c>
      <c r="E111" s="95">
        <v>0</v>
      </c>
      <c r="F111" s="95">
        <f t="shared" si="14"/>
        <v>31960</v>
      </c>
    </row>
    <row r="112" spans="1:6" ht="25.9" customHeight="1" x14ac:dyDescent="0.2">
      <c r="A112" s="90" t="s">
        <v>146</v>
      </c>
      <c r="B112" s="113" t="s">
        <v>124</v>
      </c>
      <c r="C112" s="115" t="s">
        <v>230</v>
      </c>
      <c r="D112" s="95">
        <f>D113</f>
        <v>482910</v>
      </c>
      <c r="E112" s="95">
        <f>E113</f>
        <v>0</v>
      </c>
      <c r="F112" s="95">
        <f t="shared" si="14"/>
        <v>482910</v>
      </c>
    </row>
    <row r="113" spans="1:6" ht="34.15" customHeight="1" x14ac:dyDescent="0.2">
      <c r="A113" s="90" t="s">
        <v>148</v>
      </c>
      <c r="B113" s="113" t="s">
        <v>124</v>
      </c>
      <c r="C113" s="115" t="s">
        <v>231</v>
      </c>
      <c r="D113" s="95">
        <f>D114</f>
        <v>482910</v>
      </c>
      <c r="E113" s="95">
        <f>E114</f>
        <v>0</v>
      </c>
      <c r="F113" s="95">
        <f t="shared" si="14"/>
        <v>482910</v>
      </c>
    </row>
    <row r="114" spans="1:6" ht="14.45" customHeight="1" x14ac:dyDescent="0.2">
      <c r="A114" s="90" t="s">
        <v>152</v>
      </c>
      <c r="B114" s="113" t="s">
        <v>124</v>
      </c>
      <c r="C114" s="115" t="s">
        <v>232</v>
      </c>
      <c r="D114" s="106">
        <v>482910</v>
      </c>
      <c r="E114" s="95">
        <v>0</v>
      </c>
      <c r="F114" s="95">
        <f t="shared" si="14"/>
        <v>482910</v>
      </c>
    </row>
    <row r="115" spans="1:6" ht="42.6" customHeight="1" x14ac:dyDescent="0.2">
      <c r="A115" s="91" t="s">
        <v>641</v>
      </c>
      <c r="B115" s="99" t="s">
        <v>124</v>
      </c>
      <c r="C115" s="96" t="s">
        <v>634</v>
      </c>
      <c r="D115" s="83">
        <f>D116+D119</f>
        <v>1360131.74</v>
      </c>
      <c r="E115" s="83">
        <f>E116+E119</f>
        <v>0</v>
      </c>
      <c r="F115" s="83">
        <f t="shared" si="14"/>
        <v>1360131.74</v>
      </c>
    </row>
    <row r="116" spans="1:6" ht="72.75" customHeight="1" x14ac:dyDescent="0.2">
      <c r="A116" s="90" t="s">
        <v>128</v>
      </c>
      <c r="B116" s="113" t="s">
        <v>124</v>
      </c>
      <c r="C116" s="115" t="s">
        <v>633</v>
      </c>
      <c r="D116" s="95">
        <f>D117</f>
        <v>30000</v>
      </c>
      <c r="E116" s="95">
        <f>E117</f>
        <v>0</v>
      </c>
      <c r="F116" s="95">
        <f t="shared" si="14"/>
        <v>30000</v>
      </c>
    </row>
    <row r="117" spans="1:6" ht="23.45" customHeight="1" x14ac:dyDescent="0.2">
      <c r="A117" s="90" t="s">
        <v>138</v>
      </c>
      <c r="B117" s="113" t="s">
        <v>124</v>
      </c>
      <c r="C117" s="115" t="s">
        <v>632</v>
      </c>
      <c r="D117" s="95">
        <f>D118</f>
        <v>30000</v>
      </c>
      <c r="E117" s="95">
        <f>E118</f>
        <v>0</v>
      </c>
      <c r="F117" s="95">
        <f t="shared" si="14"/>
        <v>30000</v>
      </c>
    </row>
    <row r="118" spans="1:6" ht="60" customHeight="1" x14ac:dyDescent="0.2">
      <c r="A118" s="90" t="s">
        <v>220</v>
      </c>
      <c r="B118" s="113" t="s">
        <v>124</v>
      </c>
      <c r="C118" s="115" t="s">
        <v>631</v>
      </c>
      <c r="D118" s="95">
        <v>30000</v>
      </c>
      <c r="E118" s="95">
        <v>0</v>
      </c>
      <c r="F118" s="95">
        <f>D118-E118</f>
        <v>30000</v>
      </c>
    </row>
    <row r="119" spans="1:6" ht="26.45" customHeight="1" x14ac:dyDescent="0.2">
      <c r="A119" s="90" t="s">
        <v>146</v>
      </c>
      <c r="B119" s="113" t="s">
        <v>124</v>
      </c>
      <c r="C119" s="115" t="s">
        <v>630</v>
      </c>
      <c r="D119" s="95">
        <f>D120</f>
        <v>1330131.74</v>
      </c>
      <c r="E119" s="95">
        <f>E120</f>
        <v>0</v>
      </c>
      <c r="F119" s="95">
        <f t="shared" ref="F119:F121" si="17">D119-E119</f>
        <v>1330131.74</v>
      </c>
    </row>
    <row r="120" spans="1:6" ht="33" customHeight="1" x14ac:dyDescent="0.2">
      <c r="A120" s="90" t="s">
        <v>148</v>
      </c>
      <c r="B120" s="113" t="s">
        <v>124</v>
      </c>
      <c r="C120" s="115" t="s">
        <v>629</v>
      </c>
      <c r="D120" s="95">
        <f>D121</f>
        <v>1330131.74</v>
      </c>
      <c r="E120" s="95">
        <f>E121</f>
        <v>0</v>
      </c>
      <c r="F120" s="95">
        <f t="shared" si="17"/>
        <v>1330131.74</v>
      </c>
    </row>
    <row r="121" spans="1:6" ht="16.149999999999999" customHeight="1" x14ac:dyDescent="0.2">
      <c r="A121" s="90" t="s">
        <v>152</v>
      </c>
      <c r="B121" s="113" t="s">
        <v>124</v>
      </c>
      <c r="C121" s="115" t="s">
        <v>628</v>
      </c>
      <c r="D121" s="95">
        <v>1330131.74</v>
      </c>
      <c r="E121" s="95">
        <v>0</v>
      </c>
      <c r="F121" s="95">
        <f t="shared" si="17"/>
        <v>1330131.74</v>
      </c>
    </row>
    <row r="122" spans="1:6" ht="36.6" customHeight="1" x14ac:dyDescent="0.2">
      <c r="A122" s="91" t="s">
        <v>233</v>
      </c>
      <c r="B122" s="99" t="s">
        <v>124</v>
      </c>
      <c r="C122" s="96" t="s">
        <v>234</v>
      </c>
      <c r="D122" s="83">
        <f t="shared" ref="D122:E124" si="18">D123</f>
        <v>150000</v>
      </c>
      <c r="E122" s="83">
        <f t="shared" si="18"/>
        <v>0</v>
      </c>
      <c r="F122" s="83">
        <f t="shared" si="14"/>
        <v>150000</v>
      </c>
    </row>
    <row r="123" spans="1:6" ht="69.75" customHeight="1" x14ac:dyDescent="0.2">
      <c r="A123" s="90" t="s">
        <v>128</v>
      </c>
      <c r="B123" s="113" t="s">
        <v>124</v>
      </c>
      <c r="C123" s="115" t="s">
        <v>235</v>
      </c>
      <c r="D123" s="95">
        <f t="shared" si="18"/>
        <v>150000</v>
      </c>
      <c r="E123" s="95">
        <f t="shared" si="18"/>
        <v>0</v>
      </c>
      <c r="F123" s="95">
        <f t="shared" si="14"/>
        <v>150000</v>
      </c>
    </row>
    <row r="124" spans="1:6" ht="25.15" customHeight="1" x14ac:dyDescent="0.2">
      <c r="A124" s="90" t="s">
        <v>138</v>
      </c>
      <c r="B124" s="113" t="s">
        <v>124</v>
      </c>
      <c r="C124" s="115" t="s">
        <v>236</v>
      </c>
      <c r="D124" s="95">
        <f t="shared" si="18"/>
        <v>150000</v>
      </c>
      <c r="E124" s="95">
        <f t="shared" si="18"/>
        <v>0</v>
      </c>
      <c r="F124" s="95">
        <f t="shared" si="14"/>
        <v>150000</v>
      </c>
    </row>
    <row r="125" spans="1:6" ht="64.5" customHeight="1" x14ac:dyDescent="0.2">
      <c r="A125" s="90" t="s">
        <v>220</v>
      </c>
      <c r="B125" s="113" t="s">
        <v>124</v>
      </c>
      <c r="C125" s="115" t="s">
        <v>237</v>
      </c>
      <c r="D125" s="95">
        <v>150000</v>
      </c>
      <c r="E125" s="95">
        <v>0</v>
      </c>
      <c r="F125" s="95">
        <f t="shared" si="14"/>
        <v>150000</v>
      </c>
    </row>
    <row r="126" spans="1:6" x14ac:dyDescent="0.2">
      <c r="A126" s="91" t="s">
        <v>238</v>
      </c>
      <c r="B126" s="99" t="s">
        <v>124</v>
      </c>
      <c r="C126" s="96" t="s">
        <v>239</v>
      </c>
      <c r="D126" s="83">
        <f>D127+D130</f>
        <v>18910013.009999998</v>
      </c>
      <c r="E126" s="83">
        <f>E127+E130</f>
        <v>4616452.97</v>
      </c>
      <c r="F126" s="83">
        <f t="shared" si="14"/>
        <v>14293560.039999999</v>
      </c>
    </row>
    <row r="127" spans="1:6" ht="25.15" customHeight="1" x14ac:dyDescent="0.2">
      <c r="A127" s="90" t="s">
        <v>146</v>
      </c>
      <c r="B127" s="113" t="s">
        <v>124</v>
      </c>
      <c r="C127" s="115" t="s">
        <v>240</v>
      </c>
      <c r="D127" s="95">
        <f t="shared" ref="D127:E129" si="19">D139+D143+D147</f>
        <v>18562313.009999998</v>
      </c>
      <c r="E127" s="95">
        <f t="shared" si="19"/>
        <v>4616452.97</v>
      </c>
      <c r="F127" s="95">
        <f t="shared" si="14"/>
        <v>13945860.039999999</v>
      </c>
    </row>
    <row r="128" spans="1:6" ht="33" customHeight="1" x14ac:dyDescent="0.2">
      <c r="A128" s="90" t="s">
        <v>148</v>
      </c>
      <c r="B128" s="113" t="s">
        <v>124</v>
      </c>
      <c r="C128" s="115" t="s">
        <v>241</v>
      </c>
      <c r="D128" s="95">
        <f t="shared" si="19"/>
        <v>18562313.009999998</v>
      </c>
      <c r="E128" s="95">
        <f t="shared" si="19"/>
        <v>4616452.97</v>
      </c>
      <c r="F128" s="95">
        <f t="shared" si="14"/>
        <v>13945860.039999999</v>
      </c>
    </row>
    <row r="129" spans="1:7" ht="16.149999999999999" customHeight="1" x14ac:dyDescent="0.2">
      <c r="A129" s="90" t="s">
        <v>152</v>
      </c>
      <c r="B129" s="113" t="s">
        <v>124</v>
      </c>
      <c r="C129" s="115" t="s">
        <v>242</v>
      </c>
      <c r="D129" s="95">
        <f t="shared" si="19"/>
        <v>18562313.009999998</v>
      </c>
      <c r="E129" s="95">
        <f t="shared" si="19"/>
        <v>4616452.97</v>
      </c>
      <c r="F129" s="95">
        <f t="shared" si="14"/>
        <v>13945860.039999999</v>
      </c>
    </row>
    <row r="130" spans="1:7" ht="18.600000000000001" customHeight="1" x14ac:dyDescent="0.2">
      <c r="A130" s="90" t="s">
        <v>154</v>
      </c>
      <c r="B130" s="113" t="s">
        <v>124</v>
      </c>
      <c r="C130" s="115" t="s">
        <v>246</v>
      </c>
      <c r="D130" s="95">
        <f>D131</f>
        <v>347700</v>
      </c>
      <c r="E130" s="95">
        <f>E131</f>
        <v>0</v>
      </c>
      <c r="F130" s="95">
        <f t="shared" si="14"/>
        <v>347700</v>
      </c>
    </row>
    <row r="131" spans="1:7" ht="58.5" customHeight="1" x14ac:dyDescent="0.2">
      <c r="A131" s="90" t="s">
        <v>247</v>
      </c>
      <c r="B131" s="113" t="s">
        <v>124</v>
      </c>
      <c r="C131" s="115" t="s">
        <v>248</v>
      </c>
      <c r="D131" s="95">
        <f>D136+D151</f>
        <v>347700</v>
      </c>
      <c r="E131" s="95">
        <f>E136+E151</f>
        <v>0</v>
      </c>
      <c r="F131" s="95">
        <f t="shared" si="14"/>
        <v>347700</v>
      </c>
    </row>
    <row r="132" spans="1:7" ht="55.15" customHeight="1" x14ac:dyDescent="0.2">
      <c r="A132" s="90" t="s">
        <v>249</v>
      </c>
      <c r="B132" s="113" t="s">
        <v>124</v>
      </c>
      <c r="C132" s="115" t="s">
        <v>250</v>
      </c>
      <c r="D132" s="95">
        <f>D152</f>
        <v>192000</v>
      </c>
      <c r="E132" s="95">
        <f>E152</f>
        <v>0</v>
      </c>
      <c r="F132" s="95">
        <f t="shared" si="14"/>
        <v>192000</v>
      </c>
      <c r="G132" s="19"/>
    </row>
    <row r="133" spans="1:7" ht="62.25" customHeight="1" x14ac:dyDescent="0.2">
      <c r="A133" s="90" t="s">
        <v>251</v>
      </c>
      <c r="B133" s="113" t="s">
        <v>124</v>
      </c>
      <c r="C133" s="115" t="s">
        <v>252</v>
      </c>
      <c r="D133" s="95">
        <f>D137</f>
        <v>155700</v>
      </c>
      <c r="E133" s="95">
        <f>E137</f>
        <v>0</v>
      </c>
      <c r="F133" s="95">
        <f t="shared" si="14"/>
        <v>155700</v>
      </c>
    </row>
    <row r="134" spans="1:7" x14ac:dyDescent="0.2">
      <c r="A134" s="91" t="s">
        <v>253</v>
      </c>
      <c r="B134" s="99" t="s">
        <v>124</v>
      </c>
      <c r="C134" s="96" t="s">
        <v>254</v>
      </c>
      <c r="D134" s="83">
        <f t="shared" ref="D134:E136" si="20">D135</f>
        <v>155700</v>
      </c>
      <c r="E134" s="83">
        <f t="shared" si="20"/>
        <v>0</v>
      </c>
      <c r="F134" s="83">
        <f t="shared" si="14"/>
        <v>155700</v>
      </c>
    </row>
    <row r="135" spans="1:7" ht="19.899999999999999" customHeight="1" x14ac:dyDescent="0.2">
      <c r="A135" s="90" t="s">
        <v>154</v>
      </c>
      <c r="B135" s="113" t="s">
        <v>124</v>
      </c>
      <c r="C135" s="115" t="s">
        <v>255</v>
      </c>
      <c r="D135" s="95">
        <f t="shared" si="20"/>
        <v>155700</v>
      </c>
      <c r="E135" s="95">
        <f t="shared" si="20"/>
        <v>0</v>
      </c>
      <c r="F135" s="95">
        <f t="shared" si="14"/>
        <v>155700</v>
      </c>
    </row>
    <row r="136" spans="1:7" ht="52.5" customHeight="1" x14ac:dyDescent="0.2">
      <c r="A136" s="90" t="s">
        <v>247</v>
      </c>
      <c r="B136" s="113" t="s">
        <v>124</v>
      </c>
      <c r="C136" s="115" t="s">
        <v>256</v>
      </c>
      <c r="D136" s="95">
        <f t="shared" si="20"/>
        <v>155700</v>
      </c>
      <c r="E136" s="95">
        <f t="shared" si="20"/>
        <v>0</v>
      </c>
      <c r="F136" s="95">
        <f t="shared" si="14"/>
        <v>155700</v>
      </c>
    </row>
    <row r="137" spans="1:7" ht="65.25" customHeight="1" x14ac:dyDescent="0.2">
      <c r="A137" s="90" t="s">
        <v>251</v>
      </c>
      <c r="B137" s="113" t="s">
        <v>124</v>
      </c>
      <c r="C137" s="115" t="s">
        <v>257</v>
      </c>
      <c r="D137" s="95">
        <v>155700</v>
      </c>
      <c r="E137" s="95">
        <v>0</v>
      </c>
      <c r="F137" s="95">
        <f t="shared" si="14"/>
        <v>155700</v>
      </c>
    </row>
    <row r="138" spans="1:7" ht="19.149999999999999" customHeight="1" x14ac:dyDescent="0.2">
      <c r="A138" s="91" t="s">
        <v>258</v>
      </c>
      <c r="B138" s="99" t="s">
        <v>124</v>
      </c>
      <c r="C138" s="96" t="s">
        <v>259</v>
      </c>
      <c r="D138" s="83">
        <f t="shared" ref="D138:E140" si="21">D139</f>
        <v>4331544.26</v>
      </c>
      <c r="E138" s="83">
        <f t="shared" si="21"/>
        <v>0</v>
      </c>
      <c r="F138" s="83">
        <f t="shared" ref="F138:F193" si="22">D138-E138</f>
        <v>4331544.26</v>
      </c>
    </row>
    <row r="139" spans="1:7" ht="23.45" customHeight="1" x14ac:dyDescent="0.2">
      <c r="A139" s="90" t="s">
        <v>146</v>
      </c>
      <c r="B139" s="113" t="s">
        <v>124</v>
      </c>
      <c r="C139" s="115" t="s">
        <v>260</v>
      </c>
      <c r="D139" s="95">
        <f t="shared" si="21"/>
        <v>4331544.26</v>
      </c>
      <c r="E139" s="95">
        <f t="shared" si="21"/>
        <v>0</v>
      </c>
      <c r="F139" s="95">
        <f t="shared" si="22"/>
        <v>4331544.26</v>
      </c>
    </row>
    <row r="140" spans="1:7" ht="33" customHeight="1" x14ac:dyDescent="0.2">
      <c r="A140" s="90" t="s">
        <v>148</v>
      </c>
      <c r="B140" s="113" t="s">
        <v>124</v>
      </c>
      <c r="C140" s="115" t="s">
        <v>261</v>
      </c>
      <c r="D140" s="95">
        <f t="shared" si="21"/>
        <v>4331544.26</v>
      </c>
      <c r="E140" s="95">
        <f t="shared" si="21"/>
        <v>0</v>
      </c>
      <c r="F140" s="95">
        <f t="shared" si="22"/>
        <v>4331544.26</v>
      </c>
    </row>
    <row r="141" spans="1:7" ht="14.45" customHeight="1" x14ac:dyDescent="0.2">
      <c r="A141" s="90" t="s">
        <v>152</v>
      </c>
      <c r="B141" s="113" t="s">
        <v>124</v>
      </c>
      <c r="C141" s="115" t="s">
        <v>262</v>
      </c>
      <c r="D141" s="95">
        <v>4331544.26</v>
      </c>
      <c r="E141" s="95">
        <v>0</v>
      </c>
      <c r="F141" s="95">
        <f t="shared" si="22"/>
        <v>4331544.26</v>
      </c>
    </row>
    <row r="142" spans="1:7" ht="14.45" customHeight="1" x14ac:dyDescent="0.2">
      <c r="A142" s="91" t="s">
        <v>263</v>
      </c>
      <c r="B142" s="99" t="s">
        <v>124</v>
      </c>
      <c r="C142" s="96" t="s">
        <v>264</v>
      </c>
      <c r="D142" s="83">
        <f t="shared" ref="D142:E144" si="23">D143</f>
        <v>12137053.699999999</v>
      </c>
      <c r="E142" s="83">
        <f t="shared" si="23"/>
        <v>4616452.97</v>
      </c>
      <c r="F142" s="83">
        <f t="shared" si="22"/>
        <v>7520600.7299999995</v>
      </c>
    </row>
    <row r="143" spans="1:7" ht="24" customHeight="1" x14ac:dyDescent="0.2">
      <c r="A143" s="90" t="s">
        <v>146</v>
      </c>
      <c r="B143" s="113" t="s">
        <v>124</v>
      </c>
      <c r="C143" s="115" t="s">
        <v>265</v>
      </c>
      <c r="D143" s="95">
        <f t="shared" si="23"/>
        <v>12137053.699999999</v>
      </c>
      <c r="E143" s="95">
        <f t="shared" si="23"/>
        <v>4616452.97</v>
      </c>
      <c r="F143" s="95">
        <f t="shared" si="22"/>
        <v>7520600.7299999995</v>
      </c>
    </row>
    <row r="144" spans="1:7" ht="39" customHeight="1" x14ac:dyDescent="0.2">
      <c r="A144" s="90" t="s">
        <v>148</v>
      </c>
      <c r="B144" s="113" t="s">
        <v>124</v>
      </c>
      <c r="C144" s="115" t="s">
        <v>266</v>
      </c>
      <c r="D144" s="95">
        <f t="shared" si="23"/>
        <v>12137053.699999999</v>
      </c>
      <c r="E144" s="95">
        <f t="shared" si="23"/>
        <v>4616452.97</v>
      </c>
      <c r="F144" s="95">
        <f t="shared" si="22"/>
        <v>7520600.7299999995</v>
      </c>
    </row>
    <row r="145" spans="1:6" ht="15.6" customHeight="1" x14ac:dyDescent="0.2">
      <c r="A145" s="90" t="s">
        <v>152</v>
      </c>
      <c r="B145" s="113" t="s">
        <v>124</v>
      </c>
      <c r="C145" s="115" t="s">
        <v>267</v>
      </c>
      <c r="D145" s="95">
        <v>12137053.699999999</v>
      </c>
      <c r="E145" s="106">
        <v>4616452.97</v>
      </c>
      <c r="F145" s="95">
        <f t="shared" si="22"/>
        <v>7520600.7299999995</v>
      </c>
    </row>
    <row r="146" spans="1:6" ht="22.9" customHeight="1" x14ac:dyDescent="0.2">
      <c r="A146" s="91" t="s">
        <v>268</v>
      </c>
      <c r="B146" s="99" t="s">
        <v>124</v>
      </c>
      <c r="C146" s="96" t="s">
        <v>269</v>
      </c>
      <c r="D146" s="83">
        <f>D147+D150</f>
        <v>2285715.0499999998</v>
      </c>
      <c r="E146" s="83">
        <f>E147+E150</f>
        <v>0</v>
      </c>
      <c r="F146" s="83">
        <f t="shared" si="22"/>
        <v>2285715.0499999998</v>
      </c>
    </row>
    <row r="147" spans="1:6" ht="25.15" customHeight="1" x14ac:dyDescent="0.2">
      <c r="A147" s="90" t="s">
        <v>146</v>
      </c>
      <c r="B147" s="113" t="s">
        <v>124</v>
      </c>
      <c r="C147" s="115" t="s">
        <v>270</v>
      </c>
      <c r="D147" s="95">
        <f>D148</f>
        <v>2093715.05</v>
      </c>
      <c r="E147" s="95">
        <f>E148</f>
        <v>0</v>
      </c>
      <c r="F147" s="95">
        <f t="shared" si="22"/>
        <v>2093715.05</v>
      </c>
    </row>
    <row r="148" spans="1:6" ht="35.450000000000003" customHeight="1" x14ac:dyDescent="0.2">
      <c r="A148" s="90" t="s">
        <v>148</v>
      </c>
      <c r="B148" s="113" t="s">
        <v>124</v>
      </c>
      <c r="C148" s="115" t="s">
        <v>271</v>
      </c>
      <c r="D148" s="95">
        <f>D149</f>
        <v>2093715.05</v>
      </c>
      <c r="E148" s="95">
        <f>E149</f>
        <v>0</v>
      </c>
      <c r="F148" s="95">
        <f t="shared" si="22"/>
        <v>2093715.05</v>
      </c>
    </row>
    <row r="149" spans="1:6" ht="19.149999999999999" customHeight="1" x14ac:dyDescent="0.2">
      <c r="A149" s="90" t="s">
        <v>152</v>
      </c>
      <c r="B149" s="113" t="s">
        <v>124</v>
      </c>
      <c r="C149" s="115" t="s">
        <v>551</v>
      </c>
      <c r="D149" s="95">
        <v>2093715.05</v>
      </c>
      <c r="E149" s="95">
        <v>0</v>
      </c>
      <c r="F149" s="95">
        <f t="shared" si="22"/>
        <v>2093715.05</v>
      </c>
    </row>
    <row r="150" spans="1:6" ht="18.600000000000001" customHeight="1" x14ac:dyDescent="0.2">
      <c r="A150" s="90" t="s">
        <v>154</v>
      </c>
      <c r="B150" s="113" t="s">
        <v>124</v>
      </c>
      <c r="C150" s="115" t="s">
        <v>272</v>
      </c>
      <c r="D150" s="95">
        <f>D151</f>
        <v>192000</v>
      </c>
      <c r="E150" s="95">
        <f>E151</f>
        <v>0</v>
      </c>
      <c r="F150" s="95">
        <f t="shared" si="22"/>
        <v>192000</v>
      </c>
    </row>
    <row r="151" spans="1:6" ht="60.75" customHeight="1" x14ac:dyDescent="0.2">
      <c r="A151" s="90" t="s">
        <v>247</v>
      </c>
      <c r="B151" s="113" t="s">
        <v>124</v>
      </c>
      <c r="C151" s="115" t="s">
        <v>273</v>
      </c>
      <c r="D151" s="95">
        <f>D152</f>
        <v>192000</v>
      </c>
      <c r="E151" s="95">
        <f>E152</f>
        <v>0</v>
      </c>
      <c r="F151" s="95">
        <f t="shared" si="22"/>
        <v>192000</v>
      </c>
    </row>
    <row r="152" spans="1:6" ht="63" customHeight="1" x14ac:dyDescent="0.2">
      <c r="A152" s="90" t="s">
        <v>249</v>
      </c>
      <c r="B152" s="113" t="s">
        <v>124</v>
      </c>
      <c r="C152" s="115" t="s">
        <v>274</v>
      </c>
      <c r="D152" s="95">
        <v>192000</v>
      </c>
      <c r="E152" s="95">
        <v>0</v>
      </c>
      <c r="F152" s="95">
        <f t="shared" si="22"/>
        <v>192000</v>
      </c>
    </row>
    <row r="153" spans="1:6" ht="22.9" customHeight="1" x14ac:dyDescent="0.2">
      <c r="A153" s="91" t="s">
        <v>275</v>
      </c>
      <c r="B153" s="99" t="s">
        <v>124</v>
      </c>
      <c r="C153" s="96" t="s">
        <v>276</v>
      </c>
      <c r="D153" s="83">
        <f>D154+D158</f>
        <v>67936337.710000008</v>
      </c>
      <c r="E153" s="83">
        <f>E154+E158</f>
        <v>5675059.04</v>
      </c>
      <c r="F153" s="83">
        <f t="shared" si="22"/>
        <v>62261278.670000009</v>
      </c>
    </row>
    <row r="154" spans="1:6" ht="24" customHeight="1" x14ac:dyDescent="0.2">
      <c r="A154" s="90" t="s">
        <v>146</v>
      </c>
      <c r="B154" s="113" t="s">
        <v>124</v>
      </c>
      <c r="C154" s="115" t="s">
        <v>277</v>
      </c>
      <c r="D154" s="95">
        <f>D163+D167+D172</f>
        <v>38634685.359999999</v>
      </c>
      <c r="E154" s="95">
        <f>E163+E167+E172</f>
        <v>2975202.04</v>
      </c>
      <c r="F154" s="95">
        <f t="shared" si="22"/>
        <v>35659483.32</v>
      </c>
    </row>
    <row r="155" spans="1:6" ht="33" customHeight="1" x14ac:dyDescent="0.2">
      <c r="A155" s="90" t="s">
        <v>148</v>
      </c>
      <c r="B155" s="113" t="s">
        <v>124</v>
      </c>
      <c r="C155" s="115" t="s">
        <v>278</v>
      </c>
      <c r="D155" s="95">
        <f>D156+D157</f>
        <v>14210075.859999999</v>
      </c>
      <c r="E155" s="95">
        <f>E156+E157</f>
        <v>0</v>
      </c>
      <c r="F155" s="95">
        <f t="shared" si="22"/>
        <v>14210075.859999999</v>
      </c>
    </row>
    <row r="156" spans="1:6" ht="13.15" customHeight="1" x14ac:dyDescent="0.2">
      <c r="A156" s="90" t="s">
        <v>152</v>
      </c>
      <c r="B156" s="113" t="s">
        <v>124</v>
      </c>
      <c r="C156" s="115" t="s">
        <v>279</v>
      </c>
      <c r="D156" s="95">
        <f>D165+D169</f>
        <v>6446073.7199999997</v>
      </c>
      <c r="E156" s="95">
        <f>E165+E169</f>
        <v>0</v>
      </c>
      <c r="F156" s="95">
        <f t="shared" si="22"/>
        <v>6446073.7199999997</v>
      </c>
    </row>
    <row r="157" spans="1:6" ht="15.6" customHeight="1" x14ac:dyDescent="0.2">
      <c r="A157" s="90" t="s">
        <v>640</v>
      </c>
      <c r="B157" s="113" t="s">
        <v>124</v>
      </c>
      <c r="C157" s="115" t="s">
        <v>638</v>
      </c>
      <c r="D157" s="95">
        <f>D170+D175</f>
        <v>7764002.1399999997</v>
      </c>
      <c r="E157" s="95">
        <f>E170+E175</f>
        <v>0</v>
      </c>
      <c r="F157" s="95">
        <f>F170+F175</f>
        <v>7764002.1399999997</v>
      </c>
    </row>
    <row r="158" spans="1:6" ht="34.9" customHeight="1" x14ac:dyDescent="0.2">
      <c r="A158" s="90" t="s">
        <v>243</v>
      </c>
      <c r="B158" s="113" t="s">
        <v>124</v>
      </c>
      <c r="C158" s="115" t="s">
        <v>280</v>
      </c>
      <c r="D158" s="95">
        <f>D159</f>
        <v>29301652.350000001</v>
      </c>
      <c r="E158" s="95">
        <f>E159</f>
        <v>2699857</v>
      </c>
      <c r="F158" s="95">
        <f t="shared" si="22"/>
        <v>26601795.350000001</v>
      </c>
    </row>
    <row r="159" spans="1:6" ht="13.9" customHeight="1" x14ac:dyDescent="0.2">
      <c r="A159" s="90" t="s">
        <v>244</v>
      </c>
      <c r="B159" s="113" t="s">
        <v>124</v>
      </c>
      <c r="C159" s="115" t="s">
        <v>281</v>
      </c>
      <c r="D159" s="95">
        <f>D160+D161</f>
        <v>29301652.350000001</v>
      </c>
      <c r="E159" s="95">
        <f>E160+E161</f>
        <v>2699857</v>
      </c>
      <c r="F159" s="95">
        <f t="shared" si="22"/>
        <v>26601795.350000001</v>
      </c>
    </row>
    <row r="160" spans="1:6" ht="58.9" customHeight="1" x14ac:dyDescent="0.2">
      <c r="A160" s="90" t="s">
        <v>282</v>
      </c>
      <c r="B160" s="113" t="s">
        <v>124</v>
      </c>
      <c r="C160" s="115" t="s">
        <v>283</v>
      </c>
      <c r="D160" s="95">
        <f>D179</f>
        <v>27945554.710000001</v>
      </c>
      <c r="E160" s="95">
        <f>E179</f>
        <v>2699857</v>
      </c>
      <c r="F160" s="95">
        <f t="shared" si="22"/>
        <v>25245697.710000001</v>
      </c>
    </row>
    <row r="161" spans="1:6" ht="23.45" customHeight="1" x14ac:dyDescent="0.2">
      <c r="A161" s="90" t="s">
        <v>245</v>
      </c>
      <c r="B161" s="113" t="s">
        <v>124</v>
      </c>
      <c r="C161" s="115" t="s">
        <v>284</v>
      </c>
      <c r="D161" s="95">
        <f>D180</f>
        <v>1356097.64</v>
      </c>
      <c r="E161" s="95">
        <f>E180</f>
        <v>0</v>
      </c>
      <c r="F161" s="95">
        <f t="shared" si="22"/>
        <v>1356097.64</v>
      </c>
    </row>
    <row r="162" spans="1:6" ht="16.149999999999999" customHeight="1" x14ac:dyDescent="0.2">
      <c r="A162" s="91" t="s">
        <v>285</v>
      </c>
      <c r="B162" s="99" t="s">
        <v>124</v>
      </c>
      <c r="C162" s="96" t="s">
        <v>286</v>
      </c>
      <c r="D162" s="83">
        <f>D163</f>
        <v>5346073.72</v>
      </c>
      <c r="E162" s="83">
        <f>E163</f>
        <v>0</v>
      </c>
      <c r="F162" s="83">
        <f t="shared" si="22"/>
        <v>5346073.72</v>
      </c>
    </row>
    <row r="163" spans="1:6" ht="25.15" customHeight="1" x14ac:dyDescent="0.2">
      <c r="A163" s="90" t="s">
        <v>146</v>
      </c>
      <c r="B163" s="113" t="s">
        <v>124</v>
      </c>
      <c r="C163" s="115" t="s">
        <v>287</v>
      </c>
      <c r="D163" s="95">
        <f t="shared" ref="D163:E164" si="24">D164</f>
        <v>5346073.72</v>
      </c>
      <c r="E163" s="95">
        <f t="shared" si="24"/>
        <v>0</v>
      </c>
      <c r="F163" s="95">
        <f t="shared" si="22"/>
        <v>5346073.72</v>
      </c>
    </row>
    <row r="164" spans="1:6" ht="35.450000000000003" customHeight="1" x14ac:dyDescent="0.2">
      <c r="A164" s="90" t="s">
        <v>148</v>
      </c>
      <c r="B164" s="113" t="s">
        <v>124</v>
      </c>
      <c r="C164" s="115" t="s">
        <v>288</v>
      </c>
      <c r="D164" s="95">
        <f t="shared" si="24"/>
        <v>5346073.72</v>
      </c>
      <c r="E164" s="95">
        <f t="shared" si="24"/>
        <v>0</v>
      </c>
      <c r="F164" s="95">
        <f t="shared" si="22"/>
        <v>5346073.72</v>
      </c>
    </row>
    <row r="165" spans="1:6" ht="17.45" customHeight="1" x14ac:dyDescent="0.2">
      <c r="A165" s="90" t="s">
        <v>152</v>
      </c>
      <c r="B165" s="113" t="s">
        <v>124</v>
      </c>
      <c r="C165" s="115" t="s">
        <v>289</v>
      </c>
      <c r="D165" s="95">
        <v>5346073.72</v>
      </c>
      <c r="E165" s="95">
        <v>0</v>
      </c>
      <c r="F165" s="95">
        <f t="shared" si="22"/>
        <v>5346073.72</v>
      </c>
    </row>
    <row r="166" spans="1:6" ht="16.149999999999999" customHeight="1" x14ac:dyDescent="0.2">
      <c r="A166" s="91" t="s">
        <v>290</v>
      </c>
      <c r="B166" s="99" t="s">
        <v>124</v>
      </c>
      <c r="C166" s="96" t="s">
        <v>291</v>
      </c>
      <c r="D166" s="83">
        <f>D167</f>
        <v>6864002.1399999997</v>
      </c>
      <c r="E166" s="83">
        <f>E167</f>
        <v>0</v>
      </c>
      <c r="F166" s="83">
        <f t="shared" si="22"/>
        <v>6864002.1399999997</v>
      </c>
    </row>
    <row r="167" spans="1:6" ht="24" customHeight="1" x14ac:dyDescent="0.2">
      <c r="A167" s="90" t="s">
        <v>146</v>
      </c>
      <c r="B167" s="113" t="s">
        <v>124</v>
      </c>
      <c r="C167" s="115" t="s">
        <v>292</v>
      </c>
      <c r="D167" s="95">
        <f>D168</f>
        <v>6864002.1399999997</v>
      </c>
      <c r="E167" s="95">
        <f>E168</f>
        <v>0</v>
      </c>
      <c r="F167" s="95">
        <f t="shared" si="22"/>
        <v>6864002.1399999997</v>
      </c>
    </row>
    <row r="168" spans="1:6" ht="33" customHeight="1" x14ac:dyDescent="0.2">
      <c r="A168" s="90" t="s">
        <v>148</v>
      </c>
      <c r="B168" s="113" t="s">
        <v>124</v>
      </c>
      <c r="C168" s="115" t="s">
        <v>293</v>
      </c>
      <c r="D168" s="95">
        <f>D169+D170</f>
        <v>6864002.1399999997</v>
      </c>
      <c r="E168" s="95">
        <f>E169+E170</f>
        <v>0</v>
      </c>
      <c r="F168" s="95">
        <f t="shared" si="22"/>
        <v>6864002.1399999997</v>
      </c>
    </row>
    <row r="169" spans="1:6" ht="16.899999999999999" customHeight="1" x14ac:dyDescent="0.2">
      <c r="A169" s="90" t="s">
        <v>152</v>
      </c>
      <c r="B169" s="113" t="s">
        <v>124</v>
      </c>
      <c r="C169" s="115" t="s">
        <v>294</v>
      </c>
      <c r="D169" s="95">
        <v>1100000</v>
      </c>
      <c r="E169" s="95">
        <v>0</v>
      </c>
      <c r="F169" s="95">
        <f t="shared" si="22"/>
        <v>1100000</v>
      </c>
    </row>
    <row r="170" spans="1:6" ht="15.6" customHeight="1" x14ac:dyDescent="0.2">
      <c r="A170" s="90" t="s">
        <v>640</v>
      </c>
      <c r="B170" s="113" t="s">
        <v>124</v>
      </c>
      <c r="C170" s="115" t="s">
        <v>627</v>
      </c>
      <c r="D170" s="106">
        <v>5764002.1399999997</v>
      </c>
      <c r="E170" s="106">
        <v>0</v>
      </c>
      <c r="F170" s="95">
        <f>D170-E170</f>
        <v>5764002.1399999997</v>
      </c>
    </row>
    <row r="171" spans="1:6" ht="15.6" customHeight="1" x14ac:dyDescent="0.2">
      <c r="A171" s="91" t="s">
        <v>295</v>
      </c>
      <c r="B171" s="99" t="s">
        <v>124</v>
      </c>
      <c r="C171" s="96" t="s">
        <v>296</v>
      </c>
      <c r="D171" s="83">
        <f>D172</f>
        <v>26424609.5</v>
      </c>
      <c r="E171" s="83">
        <f>E172</f>
        <v>2975202.04</v>
      </c>
      <c r="F171" s="83">
        <f t="shared" si="22"/>
        <v>23449407.460000001</v>
      </c>
    </row>
    <row r="172" spans="1:6" ht="25.15" customHeight="1" x14ac:dyDescent="0.2">
      <c r="A172" s="90" t="s">
        <v>146</v>
      </c>
      <c r="B172" s="113" t="s">
        <v>124</v>
      </c>
      <c r="C172" s="115" t="s">
        <v>297</v>
      </c>
      <c r="D172" s="95">
        <f>D173</f>
        <v>26424609.5</v>
      </c>
      <c r="E172" s="95">
        <f>E173</f>
        <v>2975202.04</v>
      </c>
      <c r="F172" s="95">
        <f t="shared" si="22"/>
        <v>23449407.460000001</v>
      </c>
    </row>
    <row r="173" spans="1:6" ht="34.15" customHeight="1" x14ac:dyDescent="0.2">
      <c r="A173" s="90" t="s">
        <v>148</v>
      </c>
      <c r="B173" s="113" t="s">
        <v>124</v>
      </c>
      <c r="C173" s="115" t="s">
        <v>298</v>
      </c>
      <c r="D173" s="95">
        <f>D174+D175</f>
        <v>26424609.5</v>
      </c>
      <c r="E173" s="95">
        <f>E174+E175</f>
        <v>2975202.04</v>
      </c>
      <c r="F173" s="95">
        <f t="shared" si="22"/>
        <v>23449407.460000001</v>
      </c>
    </row>
    <row r="174" spans="1:6" ht="17.45" customHeight="1" x14ac:dyDescent="0.2">
      <c r="A174" s="90" t="s">
        <v>152</v>
      </c>
      <c r="B174" s="113" t="s">
        <v>124</v>
      </c>
      <c r="C174" s="115" t="s">
        <v>299</v>
      </c>
      <c r="D174" s="106">
        <v>24424609.5</v>
      </c>
      <c r="E174" s="106">
        <v>2975202.04</v>
      </c>
      <c r="F174" s="95">
        <f t="shared" si="22"/>
        <v>21449407.460000001</v>
      </c>
    </row>
    <row r="175" spans="1:6" ht="18" customHeight="1" x14ac:dyDescent="0.2">
      <c r="A175" s="90" t="s">
        <v>640</v>
      </c>
      <c r="B175" s="113" t="s">
        <v>124</v>
      </c>
      <c r="C175" s="115" t="s">
        <v>626</v>
      </c>
      <c r="D175" s="95">
        <v>2000000</v>
      </c>
      <c r="E175" s="95">
        <v>0</v>
      </c>
      <c r="F175" s="95">
        <f t="shared" si="22"/>
        <v>2000000</v>
      </c>
    </row>
    <row r="176" spans="1:6" ht="27.6" customHeight="1" x14ac:dyDescent="0.2">
      <c r="A176" s="91" t="s">
        <v>300</v>
      </c>
      <c r="B176" s="99" t="s">
        <v>124</v>
      </c>
      <c r="C176" s="96" t="s">
        <v>301</v>
      </c>
      <c r="D176" s="83">
        <f>D177</f>
        <v>29301652.350000001</v>
      </c>
      <c r="E176" s="83">
        <f>E177</f>
        <v>2699857</v>
      </c>
      <c r="F176" s="83">
        <f t="shared" si="22"/>
        <v>26601795.350000001</v>
      </c>
    </row>
    <row r="177" spans="1:7" ht="37.5" customHeight="1" x14ac:dyDescent="0.2">
      <c r="A177" s="90" t="s">
        <v>243</v>
      </c>
      <c r="B177" s="113" t="s">
        <v>124</v>
      </c>
      <c r="C177" s="115" t="s">
        <v>302</v>
      </c>
      <c r="D177" s="95">
        <f>D178</f>
        <v>29301652.350000001</v>
      </c>
      <c r="E177" s="95">
        <f>E178</f>
        <v>2699857</v>
      </c>
      <c r="F177" s="95">
        <f t="shared" si="22"/>
        <v>26601795.350000001</v>
      </c>
    </row>
    <row r="178" spans="1:7" ht="18" customHeight="1" x14ac:dyDescent="0.2">
      <c r="A178" s="90" t="s">
        <v>244</v>
      </c>
      <c r="B178" s="113" t="s">
        <v>124</v>
      </c>
      <c r="C178" s="115" t="s">
        <v>303</v>
      </c>
      <c r="D178" s="95">
        <f>D179+D180</f>
        <v>29301652.350000001</v>
      </c>
      <c r="E178" s="95">
        <f>E179+E180</f>
        <v>2699857</v>
      </c>
      <c r="F178" s="95">
        <f t="shared" si="22"/>
        <v>26601795.350000001</v>
      </c>
    </row>
    <row r="179" spans="1:7" ht="58.15" customHeight="1" x14ac:dyDescent="0.2">
      <c r="A179" s="90" t="s">
        <v>282</v>
      </c>
      <c r="B179" s="113" t="s">
        <v>124</v>
      </c>
      <c r="C179" s="115" t="s">
        <v>304</v>
      </c>
      <c r="D179" s="106">
        <v>27945554.710000001</v>
      </c>
      <c r="E179" s="106">
        <v>2699857</v>
      </c>
      <c r="F179" s="95">
        <f t="shared" si="22"/>
        <v>25245697.710000001</v>
      </c>
    </row>
    <row r="180" spans="1:7" ht="24.6" customHeight="1" x14ac:dyDescent="0.2">
      <c r="A180" s="90" t="s">
        <v>245</v>
      </c>
      <c r="B180" s="113" t="s">
        <v>124</v>
      </c>
      <c r="C180" s="115" t="s">
        <v>305</v>
      </c>
      <c r="D180" s="106">
        <v>1356097.64</v>
      </c>
      <c r="E180" s="106">
        <v>0</v>
      </c>
      <c r="F180" s="95">
        <f t="shared" si="22"/>
        <v>1356097.64</v>
      </c>
    </row>
    <row r="181" spans="1:7" x14ac:dyDescent="0.2">
      <c r="A181" s="91" t="s">
        <v>306</v>
      </c>
      <c r="B181" s="99" t="s">
        <v>124</v>
      </c>
      <c r="C181" s="96" t="s">
        <v>307</v>
      </c>
      <c r="D181" s="83">
        <f>D182+D187+D191+D197</f>
        <v>360454418.41000003</v>
      </c>
      <c r="E181" s="83">
        <f>E182+E187+E191+E197</f>
        <v>35398997.730000004</v>
      </c>
      <c r="F181" s="83">
        <f t="shared" si="22"/>
        <v>325055420.68000001</v>
      </c>
      <c r="G181" s="21"/>
    </row>
    <row r="182" spans="1:7" ht="57" customHeight="1" x14ac:dyDescent="0.2">
      <c r="A182" s="90" t="s">
        <v>128</v>
      </c>
      <c r="B182" s="113" t="s">
        <v>124</v>
      </c>
      <c r="C182" s="115" t="s">
        <v>308</v>
      </c>
      <c r="D182" s="95">
        <f>D183</f>
        <v>5886745.8099999996</v>
      </c>
      <c r="E182" s="95">
        <f>E183</f>
        <v>176534.73</v>
      </c>
      <c r="F182" s="95">
        <f t="shared" si="22"/>
        <v>5710211.0799999991</v>
      </c>
    </row>
    <row r="183" spans="1:7" ht="24.6" customHeight="1" x14ac:dyDescent="0.2">
      <c r="A183" s="90" t="s">
        <v>138</v>
      </c>
      <c r="B183" s="113" t="s">
        <v>124</v>
      </c>
      <c r="C183" s="115" t="s">
        <v>309</v>
      </c>
      <c r="D183" s="95">
        <f>D184+D185+D186</f>
        <v>5886745.8099999996</v>
      </c>
      <c r="E183" s="95">
        <f>E184+E185+E186</f>
        <v>176534.73</v>
      </c>
      <c r="F183" s="95">
        <f t="shared" si="22"/>
        <v>5710211.0799999991</v>
      </c>
    </row>
    <row r="184" spans="1:7" ht="26.45" customHeight="1" x14ac:dyDescent="0.2">
      <c r="A184" s="90" t="s">
        <v>140</v>
      </c>
      <c r="B184" s="113" t="s">
        <v>124</v>
      </c>
      <c r="C184" s="115" t="s">
        <v>310</v>
      </c>
      <c r="D184" s="95">
        <f>D222</f>
        <v>4527142.67</v>
      </c>
      <c r="E184" s="95">
        <f t="shared" ref="E184" si="25">E222</f>
        <v>112000</v>
      </c>
      <c r="F184" s="95">
        <f t="shared" si="22"/>
        <v>4415142.67</v>
      </c>
    </row>
    <row r="185" spans="1:7" ht="35.450000000000003" customHeight="1" x14ac:dyDescent="0.2">
      <c r="A185" s="90" t="s">
        <v>142</v>
      </c>
      <c r="B185" s="113" t="s">
        <v>124</v>
      </c>
      <c r="C185" s="115" t="s">
        <v>311</v>
      </c>
      <c r="D185" s="95">
        <f>D223</f>
        <v>19750</v>
      </c>
      <c r="E185" s="95">
        <f t="shared" ref="E185" si="26">E223</f>
        <v>12574</v>
      </c>
      <c r="F185" s="95">
        <f t="shared" si="22"/>
        <v>7176</v>
      </c>
    </row>
    <row r="186" spans="1:7" ht="49.5" customHeight="1" x14ac:dyDescent="0.2">
      <c r="A186" s="90" t="s">
        <v>144</v>
      </c>
      <c r="B186" s="113" t="s">
        <v>124</v>
      </c>
      <c r="C186" s="115" t="s">
        <v>312</v>
      </c>
      <c r="D186" s="95">
        <f>D224</f>
        <v>1339853.1399999999</v>
      </c>
      <c r="E186" s="95">
        <f t="shared" ref="E186" si="27">E224</f>
        <v>51960.73</v>
      </c>
      <c r="F186" s="95">
        <f t="shared" si="22"/>
        <v>1287892.4099999999</v>
      </c>
    </row>
    <row r="187" spans="1:7" ht="24.6" customHeight="1" x14ac:dyDescent="0.2">
      <c r="A187" s="90" t="s">
        <v>146</v>
      </c>
      <c r="B187" s="113" t="s">
        <v>124</v>
      </c>
      <c r="C187" s="115" t="s">
        <v>313</v>
      </c>
      <c r="D187" s="95">
        <f>D188</f>
        <v>102083.1</v>
      </c>
      <c r="E187" s="95">
        <f>E188</f>
        <v>12428.23</v>
      </c>
      <c r="F187" s="95">
        <f t="shared" si="22"/>
        <v>89654.87000000001</v>
      </c>
    </row>
    <row r="188" spans="1:7" ht="33" customHeight="1" x14ac:dyDescent="0.2">
      <c r="A188" s="90" t="s">
        <v>148</v>
      </c>
      <c r="B188" s="113" t="s">
        <v>124</v>
      </c>
      <c r="C188" s="115" t="s">
        <v>314</v>
      </c>
      <c r="D188" s="95">
        <f>D189+D190</f>
        <v>102083.1</v>
      </c>
      <c r="E188" s="95">
        <f>E189+E190</f>
        <v>12428.23</v>
      </c>
      <c r="F188" s="95">
        <f t="shared" si="22"/>
        <v>89654.87000000001</v>
      </c>
    </row>
    <row r="189" spans="1:7" ht="34.5" customHeight="1" x14ac:dyDescent="0.2">
      <c r="A189" s="90" t="s">
        <v>150</v>
      </c>
      <c r="B189" s="113" t="s">
        <v>124</v>
      </c>
      <c r="C189" s="115" t="s">
        <v>315</v>
      </c>
      <c r="D189" s="95">
        <f>D227</f>
        <v>68960</v>
      </c>
      <c r="E189" s="95">
        <f>E227</f>
        <v>5020</v>
      </c>
      <c r="F189" s="95">
        <f t="shared" si="22"/>
        <v>63940</v>
      </c>
    </row>
    <row r="190" spans="1:7" ht="17.45" customHeight="1" x14ac:dyDescent="0.2">
      <c r="A190" s="90" t="s">
        <v>152</v>
      </c>
      <c r="B190" s="113" t="s">
        <v>124</v>
      </c>
      <c r="C190" s="115" t="s">
        <v>316</v>
      </c>
      <c r="D190" s="95">
        <f>D228</f>
        <v>33123.1</v>
      </c>
      <c r="E190" s="95">
        <f>E228</f>
        <v>7408.23</v>
      </c>
      <c r="F190" s="95">
        <f t="shared" si="22"/>
        <v>25714.87</v>
      </c>
    </row>
    <row r="191" spans="1:7" ht="43.5" customHeight="1" x14ac:dyDescent="0.2">
      <c r="A191" s="90" t="s">
        <v>243</v>
      </c>
      <c r="B191" s="113" t="s">
        <v>124</v>
      </c>
      <c r="C191" s="115" t="s">
        <v>317</v>
      </c>
      <c r="D191" s="95">
        <f>D192+D195</f>
        <v>354463311.42000002</v>
      </c>
      <c r="E191" s="95">
        <f>E192+E195</f>
        <v>35210034.770000003</v>
      </c>
      <c r="F191" s="95">
        <f t="shared" si="22"/>
        <v>319253276.65000004</v>
      </c>
    </row>
    <row r="192" spans="1:7" ht="18.600000000000001" customHeight="1" x14ac:dyDescent="0.2">
      <c r="A192" s="90" t="s">
        <v>244</v>
      </c>
      <c r="B192" s="113" t="s">
        <v>124</v>
      </c>
      <c r="C192" s="115" t="s">
        <v>318</v>
      </c>
      <c r="D192" s="95">
        <f>D193+D194</f>
        <v>353185020</v>
      </c>
      <c r="E192" s="95">
        <f>E193+E194</f>
        <v>35210034.770000003</v>
      </c>
      <c r="F192" s="95">
        <f t="shared" si="22"/>
        <v>317974985.23000002</v>
      </c>
    </row>
    <row r="193" spans="1:6" ht="57.75" customHeight="1" x14ac:dyDescent="0.2">
      <c r="A193" s="90" t="s">
        <v>282</v>
      </c>
      <c r="B193" s="113" t="s">
        <v>124</v>
      </c>
      <c r="C193" s="115" t="s">
        <v>319</v>
      </c>
      <c r="D193" s="95">
        <f>D203+D208+D213</f>
        <v>324030547.20999998</v>
      </c>
      <c r="E193" s="95">
        <f>E203+E208+E213</f>
        <v>35210034.770000003</v>
      </c>
      <c r="F193" s="95">
        <f t="shared" si="22"/>
        <v>288820512.44</v>
      </c>
    </row>
    <row r="194" spans="1:6" ht="24" customHeight="1" x14ac:dyDescent="0.2">
      <c r="A194" s="90" t="s">
        <v>245</v>
      </c>
      <c r="B194" s="113" t="s">
        <v>124</v>
      </c>
      <c r="C194" s="115" t="s">
        <v>320</v>
      </c>
      <c r="D194" s="95">
        <f>D204+D209+D214+D218</f>
        <v>29154472.789999999</v>
      </c>
      <c r="E194" s="95">
        <f>E204+E209+E214+E218</f>
        <v>0</v>
      </c>
      <c r="F194" s="95">
        <f t="shared" ref="F194:F247" si="28">D194-E194</f>
        <v>29154472.789999999</v>
      </c>
    </row>
    <row r="195" spans="1:6" ht="57" customHeight="1" x14ac:dyDescent="0.2">
      <c r="A195" s="90" t="s">
        <v>699</v>
      </c>
      <c r="B195" s="113" t="s">
        <v>124</v>
      </c>
      <c r="C195" s="115" t="s">
        <v>321</v>
      </c>
      <c r="D195" s="95">
        <f>D196</f>
        <v>1278291.42</v>
      </c>
      <c r="E195" s="95">
        <f>E196</f>
        <v>0</v>
      </c>
      <c r="F195" s="95">
        <f t="shared" si="28"/>
        <v>1278291.42</v>
      </c>
    </row>
    <row r="196" spans="1:6" ht="22.9" customHeight="1" x14ac:dyDescent="0.2">
      <c r="A196" s="90" t="s">
        <v>322</v>
      </c>
      <c r="B196" s="113" t="s">
        <v>124</v>
      </c>
      <c r="C196" s="115" t="s">
        <v>323</v>
      </c>
      <c r="D196" s="95">
        <f>D231</f>
        <v>1278291.42</v>
      </c>
      <c r="E196" s="95">
        <f>E231</f>
        <v>0</v>
      </c>
      <c r="F196" s="95">
        <f t="shared" si="28"/>
        <v>1278291.42</v>
      </c>
    </row>
    <row r="197" spans="1:6" ht="13.15" customHeight="1" x14ac:dyDescent="0.2">
      <c r="A197" s="90" t="s">
        <v>154</v>
      </c>
      <c r="B197" s="113" t="s">
        <v>124</v>
      </c>
      <c r="C197" s="115" t="s">
        <v>324</v>
      </c>
      <c r="D197" s="95">
        <f>D198</f>
        <v>2278.08</v>
      </c>
      <c r="E197" s="95">
        <f>E198</f>
        <v>0</v>
      </c>
      <c r="F197" s="95">
        <f t="shared" si="28"/>
        <v>2278.08</v>
      </c>
    </row>
    <row r="198" spans="1:6" ht="13.9" customHeight="1" x14ac:dyDescent="0.2">
      <c r="A198" s="90" t="s">
        <v>160</v>
      </c>
      <c r="B198" s="113" t="s">
        <v>124</v>
      </c>
      <c r="C198" s="115" t="s">
        <v>325</v>
      </c>
      <c r="D198" s="95">
        <f>D199</f>
        <v>2278.08</v>
      </c>
      <c r="E198" s="95">
        <f>E199</f>
        <v>0</v>
      </c>
      <c r="F198" s="95">
        <f t="shared" si="28"/>
        <v>2278.08</v>
      </c>
    </row>
    <row r="199" spans="1:6" ht="15" customHeight="1" x14ac:dyDescent="0.2">
      <c r="A199" s="90" t="s">
        <v>166</v>
      </c>
      <c r="B199" s="113" t="s">
        <v>124</v>
      </c>
      <c r="C199" s="115" t="s">
        <v>639</v>
      </c>
      <c r="D199" s="95">
        <f>D234</f>
        <v>2278.08</v>
      </c>
      <c r="E199" s="95">
        <f>E234</f>
        <v>0</v>
      </c>
      <c r="F199" s="95">
        <f>D199-E199</f>
        <v>2278.08</v>
      </c>
    </row>
    <row r="200" spans="1:6" x14ac:dyDescent="0.2">
      <c r="A200" s="91" t="s">
        <v>326</v>
      </c>
      <c r="B200" s="99" t="s">
        <v>124</v>
      </c>
      <c r="C200" s="96" t="s">
        <v>327</v>
      </c>
      <c r="D200" s="83">
        <f>D201</f>
        <v>99510599.25</v>
      </c>
      <c r="E200" s="83">
        <f t="shared" ref="E200" si="29">E201</f>
        <v>12647158.07</v>
      </c>
      <c r="F200" s="83">
        <f t="shared" si="28"/>
        <v>86863441.180000007</v>
      </c>
    </row>
    <row r="201" spans="1:6" ht="37.5" customHeight="1" x14ac:dyDescent="0.2">
      <c r="A201" s="90" t="s">
        <v>243</v>
      </c>
      <c r="B201" s="113" t="s">
        <v>124</v>
      </c>
      <c r="C201" s="115" t="s">
        <v>328</v>
      </c>
      <c r="D201" s="95">
        <f>D202</f>
        <v>99510599.25</v>
      </c>
      <c r="E201" s="95">
        <f t="shared" ref="E201" si="30">E202</f>
        <v>12647158.07</v>
      </c>
      <c r="F201" s="95">
        <f t="shared" si="28"/>
        <v>86863441.180000007</v>
      </c>
    </row>
    <row r="202" spans="1:6" ht="16.149999999999999" customHeight="1" x14ac:dyDescent="0.2">
      <c r="A202" s="90" t="s">
        <v>244</v>
      </c>
      <c r="B202" s="113" t="s">
        <v>124</v>
      </c>
      <c r="C202" s="115" t="s">
        <v>329</v>
      </c>
      <c r="D202" s="95">
        <f>D203+D204</f>
        <v>99510599.25</v>
      </c>
      <c r="E202" s="95">
        <f t="shared" ref="E202" si="31">E203+E204</f>
        <v>12647158.07</v>
      </c>
      <c r="F202" s="95">
        <f t="shared" si="28"/>
        <v>86863441.180000007</v>
      </c>
    </row>
    <row r="203" spans="1:6" ht="60.75" customHeight="1" x14ac:dyDescent="0.2">
      <c r="A203" s="90" t="s">
        <v>282</v>
      </c>
      <c r="B203" s="113" t="s">
        <v>124</v>
      </c>
      <c r="C203" s="115" t="s">
        <v>330</v>
      </c>
      <c r="D203" s="97">
        <v>96710086.799999997</v>
      </c>
      <c r="E203" s="106">
        <v>12647158.07</v>
      </c>
      <c r="F203" s="95">
        <f t="shared" si="28"/>
        <v>84062928.729999989</v>
      </c>
    </row>
    <row r="204" spans="1:6" ht="22.15" customHeight="1" x14ac:dyDescent="0.2">
      <c r="A204" s="90" t="s">
        <v>245</v>
      </c>
      <c r="B204" s="113" t="s">
        <v>124</v>
      </c>
      <c r="C204" s="115" t="s">
        <v>331</v>
      </c>
      <c r="D204" s="106">
        <v>2800512.45</v>
      </c>
      <c r="E204" s="106">
        <v>0</v>
      </c>
      <c r="F204" s="95">
        <f t="shared" si="28"/>
        <v>2800512.45</v>
      </c>
    </row>
    <row r="205" spans="1:6" ht="16.149999999999999" customHeight="1" x14ac:dyDescent="0.2">
      <c r="A205" s="91" t="s">
        <v>332</v>
      </c>
      <c r="B205" s="99" t="s">
        <v>124</v>
      </c>
      <c r="C205" s="96" t="s">
        <v>333</v>
      </c>
      <c r="D205" s="83">
        <f>D206</f>
        <v>203569195.53999999</v>
      </c>
      <c r="E205" s="83">
        <f t="shared" ref="E205" si="32">E206</f>
        <v>18750134.66</v>
      </c>
      <c r="F205" s="83">
        <f t="shared" si="28"/>
        <v>184819060.88</v>
      </c>
    </row>
    <row r="206" spans="1:6" ht="37.5" customHeight="1" x14ac:dyDescent="0.2">
      <c r="A206" s="90" t="s">
        <v>243</v>
      </c>
      <c r="B206" s="113" t="s">
        <v>124</v>
      </c>
      <c r="C206" s="115" t="s">
        <v>334</v>
      </c>
      <c r="D206" s="95">
        <f>D207</f>
        <v>203569195.53999999</v>
      </c>
      <c r="E206" s="95">
        <f t="shared" ref="E206" si="33">E207</f>
        <v>18750134.66</v>
      </c>
      <c r="F206" s="95">
        <f t="shared" si="28"/>
        <v>184819060.88</v>
      </c>
    </row>
    <row r="207" spans="1:6" ht="16.899999999999999" customHeight="1" x14ac:dyDescent="0.2">
      <c r="A207" s="90" t="s">
        <v>244</v>
      </c>
      <c r="B207" s="113" t="s">
        <v>124</v>
      </c>
      <c r="C207" s="115" t="s">
        <v>335</v>
      </c>
      <c r="D207" s="95">
        <f>D208+D209</f>
        <v>203569195.53999999</v>
      </c>
      <c r="E207" s="95">
        <f t="shared" ref="E207" si="34">E208+E209</f>
        <v>18750134.66</v>
      </c>
      <c r="F207" s="95">
        <f t="shared" si="28"/>
        <v>184819060.88</v>
      </c>
    </row>
    <row r="208" spans="1:6" ht="62.25" customHeight="1" x14ac:dyDescent="0.2">
      <c r="A208" s="90" t="s">
        <v>282</v>
      </c>
      <c r="B208" s="113" t="s">
        <v>124</v>
      </c>
      <c r="C208" s="115" t="s">
        <v>336</v>
      </c>
      <c r="D208" s="106">
        <v>179741852.44999999</v>
      </c>
      <c r="E208" s="106">
        <v>18750134.66</v>
      </c>
      <c r="F208" s="95">
        <f t="shared" si="28"/>
        <v>160991717.78999999</v>
      </c>
    </row>
    <row r="209" spans="1:6" ht="24" customHeight="1" x14ac:dyDescent="0.2">
      <c r="A209" s="90" t="s">
        <v>245</v>
      </c>
      <c r="B209" s="113" t="s">
        <v>124</v>
      </c>
      <c r="C209" s="115" t="s">
        <v>337</v>
      </c>
      <c r="D209" s="106">
        <v>23827343.09</v>
      </c>
      <c r="E209" s="106">
        <v>0</v>
      </c>
      <c r="F209" s="95">
        <f t="shared" si="28"/>
        <v>23827343.09</v>
      </c>
    </row>
    <row r="210" spans="1:6" ht="16.149999999999999" customHeight="1" x14ac:dyDescent="0.2">
      <c r="A210" s="91" t="s">
        <v>338</v>
      </c>
      <c r="B210" s="99" t="s">
        <v>124</v>
      </c>
      <c r="C210" s="96" t="s">
        <v>339</v>
      </c>
      <c r="D210" s="83">
        <f>D211</f>
        <v>48964058.539999999</v>
      </c>
      <c r="E210" s="83">
        <f t="shared" ref="E210" si="35">E211</f>
        <v>3812742.04</v>
      </c>
      <c r="F210" s="83">
        <f t="shared" si="28"/>
        <v>45151316.5</v>
      </c>
    </row>
    <row r="211" spans="1:6" ht="35.450000000000003" customHeight="1" x14ac:dyDescent="0.2">
      <c r="A211" s="90" t="s">
        <v>243</v>
      </c>
      <c r="B211" s="113" t="s">
        <v>124</v>
      </c>
      <c r="C211" s="115" t="s">
        <v>340</v>
      </c>
      <c r="D211" s="95">
        <f>D212</f>
        <v>48964058.539999999</v>
      </c>
      <c r="E211" s="95">
        <f>E212</f>
        <v>3812742.04</v>
      </c>
      <c r="F211" s="95">
        <f t="shared" si="28"/>
        <v>45151316.5</v>
      </c>
    </row>
    <row r="212" spans="1:6" ht="15" customHeight="1" x14ac:dyDescent="0.2">
      <c r="A212" s="90" t="s">
        <v>244</v>
      </c>
      <c r="B212" s="113" t="s">
        <v>124</v>
      </c>
      <c r="C212" s="115" t="s">
        <v>341</v>
      </c>
      <c r="D212" s="95">
        <f>D213+D214</f>
        <v>48964058.539999999</v>
      </c>
      <c r="E212" s="95">
        <f>E213+E214</f>
        <v>3812742.04</v>
      </c>
      <c r="F212" s="95">
        <f t="shared" si="28"/>
        <v>45151316.5</v>
      </c>
    </row>
    <row r="213" spans="1:6" ht="61.5" customHeight="1" x14ac:dyDescent="0.2">
      <c r="A213" s="90" t="s">
        <v>282</v>
      </c>
      <c r="B213" s="113" t="s">
        <v>124</v>
      </c>
      <c r="C213" s="115" t="s">
        <v>342</v>
      </c>
      <c r="D213" s="106">
        <v>47578607.960000001</v>
      </c>
      <c r="E213" s="106">
        <v>3812742.04</v>
      </c>
      <c r="F213" s="95">
        <f t="shared" si="28"/>
        <v>43765865.920000002</v>
      </c>
    </row>
    <row r="214" spans="1:6" ht="22.15" customHeight="1" x14ac:dyDescent="0.2">
      <c r="A214" s="90" t="s">
        <v>245</v>
      </c>
      <c r="B214" s="113" t="s">
        <v>124</v>
      </c>
      <c r="C214" s="115" t="s">
        <v>343</v>
      </c>
      <c r="D214" s="95">
        <v>1385450.58</v>
      </c>
      <c r="E214" s="95">
        <v>0</v>
      </c>
      <c r="F214" s="95">
        <f t="shared" si="28"/>
        <v>1385450.58</v>
      </c>
    </row>
    <row r="215" spans="1:6" x14ac:dyDescent="0.2">
      <c r="A215" s="91" t="s">
        <v>344</v>
      </c>
      <c r="B215" s="99" t="s">
        <v>124</v>
      </c>
      <c r="C215" s="96" t="s">
        <v>345</v>
      </c>
      <c r="D215" s="83">
        <f t="shared" ref="D215:E217" si="36">D216</f>
        <v>1141166.67</v>
      </c>
      <c r="E215" s="83">
        <f t="shared" si="36"/>
        <v>0</v>
      </c>
      <c r="F215" s="83">
        <f t="shared" si="28"/>
        <v>1141166.67</v>
      </c>
    </row>
    <row r="216" spans="1:6" ht="40.5" customHeight="1" x14ac:dyDescent="0.2">
      <c r="A216" s="90" t="s">
        <v>243</v>
      </c>
      <c r="B216" s="113" t="s">
        <v>124</v>
      </c>
      <c r="C216" s="115" t="s">
        <v>346</v>
      </c>
      <c r="D216" s="95">
        <f t="shared" si="36"/>
        <v>1141166.67</v>
      </c>
      <c r="E216" s="95">
        <f t="shared" si="36"/>
        <v>0</v>
      </c>
      <c r="F216" s="95">
        <f t="shared" si="28"/>
        <v>1141166.67</v>
      </c>
    </row>
    <row r="217" spans="1:6" ht="16.899999999999999" customHeight="1" x14ac:dyDescent="0.2">
      <c r="A217" s="90" t="s">
        <v>244</v>
      </c>
      <c r="B217" s="113" t="s">
        <v>124</v>
      </c>
      <c r="C217" s="115" t="s">
        <v>347</v>
      </c>
      <c r="D217" s="95">
        <f t="shared" si="36"/>
        <v>1141166.67</v>
      </c>
      <c r="E217" s="95">
        <f t="shared" si="36"/>
        <v>0</v>
      </c>
      <c r="F217" s="95">
        <f t="shared" si="28"/>
        <v>1141166.67</v>
      </c>
    </row>
    <row r="218" spans="1:6" ht="23.45" customHeight="1" x14ac:dyDescent="0.2">
      <c r="A218" s="90" t="s">
        <v>245</v>
      </c>
      <c r="B218" s="113" t="s">
        <v>124</v>
      </c>
      <c r="C218" s="115" t="s">
        <v>348</v>
      </c>
      <c r="D218" s="95">
        <v>1141166.67</v>
      </c>
      <c r="E218" s="95">
        <v>0</v>
      </c>
      <c r="F218" s="95">
        <f t="shared" si="28"/>
        <v>1141166.67</v>
      </c>
    </row>
    <row r="219" spans="1:6" ht="16.149999999999999" customHeight="1" x14ac:dyDescent="0.2">
      <c r="A219" s="91" t="s">
        <v>349</v>
      </c>
      <c r="B219" s="99" t="s">
        <v>124</v>
      </c>
      <c r="C219" s="96" t="s">
        <v>350</v>
      </c>
      <c r="D219" s="83">
        <f>D220+D225+D229+D232</f>
        <v>7269398.4099999992</v>
      </c>
      <c r="E219" s="83">
        <f>E220+E225+E229+E232</f>
        <v>188962.96000000002</v>
      </c>
      <c r="F219" s="83">
        <f t="shared" si="28"/>
        <v>7080435.4499999993</v>
      </c>
    </row>
    <row r="220" spans="1:6" ht="72.75" customHeight="1" x14ac:dyDescent="0.2">
      <c r="A220" s="90" t="s">
        <v>128</v>
      </c>
      <c r="B220" s="113" t="s">
        <v>124</v>
      </c>
      <c r="C220" s="115" t="s">
        <v>351</v>
      </c>
      <c r="D220" s="95">
        <f>D221</f>
        <v>5886745.8099999996</v>
      </c>
      <c r="E220" s="95">
        <f t="shared" ref="E220" si="37">E221</f>
        <v>176534.73</v>
      </c>
      <c r="F220" s="95">
        <f t="shared" si="28"/>
        <v>5710211.0799999991</v>
      </c>
    </row>
    <row r="221" spans="1:6" ht="23.45" customHeight="1" x14ac:dyDescent="0.2">
      <c r="A221" s="90" t="s">
        <v>138</v>
      </c>
      <c r="B221" s="113" t="s">
        <v>124</v>
      </c>
      <c r="C221" s="115" t="s">
        <v>352</v>
      </c>
      <c r="D221" s="95">
        <f>D222+D223+D224</f>
        <v>5886745.8099999996</v>
      </c>
      <c r="E221" s="95">
        <f>E222+E223+E224</f>
        <v>176534.73</v>
      </c>
      <c r="F221" s="95">
        <f t="shared" si="28"/>
        <v>5710211.0799999991</v>
      </c>
    </row>
    <row r="222" spans="1:6" ht="24.6" customHeight="1" x14ac:dyDescent="0.2">
      <c r="A222" s="90" t="s">
        <v>140</v>
      </c>
      <c r="B222" s="113" t="s">
        <v>124</v>
      </c>
      <c r="C222" s="115" t="s">
        <v>353</v>
      </c>
      <c r="D222" s="106">
        <v>4527142.67</v>
      </c>
      <c r="E222" s="106">
        <v>112000</v>
      </c>
      <c r="F222" s="95">
        <f t="shared" si="28"/>
        <v>4415142.67</v>
      </c>
    </row>
    <row r="223" spans="1:6" ht="35.450000000000003" customHeight="1" x14ac:dyDescent="0.2">
      <c r="A223" s="90" t="s">
        <v>142</v>
      </c>
      <c r="B223" s="113" t="s">
        <v>124</v>
      </c>
      <c r="C223" s="115" t="s">
        <v>354</v>
      </c>
      <c r="D223" s="106">
        <v>19750</v>
      </c>
      <c r="E223" s="106">
        <v>12574</v>
      </c>
      <c r="F223" s="95">
        <f t="shared" si="28"/>
        <v>7176</v>
      </c>
    </row>
    <row r="224" spans="1:6" ht="45" customHeight="1" x14ac:dyDescent="0.2">
      <c r="A224" s="90" t="s">
        <v>144</v>
      </c>
      <c r="B224" s="113" t="s">
        <v>124</v>
      </c>
      <c r="C224" s="115" t="s">
        <v>355</v>
      </c>
      <c r="D224" s="95">
        <v>1339853.1399999999</v>
      </c>
      <c r="E224" s="106">
        <v>51960.73</v>
      </c>
      <c r="F224" s="95">
        <f t="shared" si="28"/>
        <v>1287892.4099999999</v>
      </c>
    </row>
    <row r="225" spans="1:7" ht="26.45" customHeight="1" x14ac:dyDescent="0.2">
      <c r="A225" s="90" t="s">
        <v>146</v>
      </c>
      <c r="B225" s="113" t="s">
        <v>124</v>
      </c>
      <c r="C225" s="115" t="s">
        <v>356</v>
      </c>
      <c r="D225" s="95">
        <f>D226</f>
        <v>102083.1</v>
      </c>
      <c r="E225" s="95">
        <f>E226</f>
        <v>12428.23</v>
      </c>
      <c r="F225" s="95">
        <f t="shared" si="28"/>
        <v>89654.87000000001</v>
      </c>
    </row>
    <row r="226" spans="1:7" ht="12" customHeight="1" x14ac:dyDescent="0.2">
      <c r="A226" s="90" t="s">
        <v>148</v>
      </c>
      <c r="B226" s="113" t="s">
        <v>124</v>
      </c>
      <c r="C226" s="115" t="s">
        <v>357</v>
      </c>
      <c r="D226" s="95">
        <f>D227+D228</f>
        <v>102083.1</v>
      </c>
      <c r="E226" s="95">
        <f>E227+E228</f>
        <v>12428.23</v>
      </c>
      <c r="F226" s="95">
        <f t="shared" si="28"/>
        <v>89654.87000000001</v>
      </c>
    </row>
    <row r="227" spans="1:7" ht="30" customHeight="1" x14ac:dyDescent="0.2">
      <c r="A227" s="90" t="s">
        <v>150</v>
      </c>
      <c r="B227" s="113" t="s">
        <v>124</v>
      </c>
      <c r="C227" s="115" t="s">
        <v>358</v>
      </c>
      <c r="D227" s="95">
        <v>68960</v>
      </c>
      <c r="E227" s="95">
        <v>5020</v>
      </c>
      <c r="F227" s="95">
        <f t="shared" si="28"/>
        <v>63940</v>
      </c>
    </row>
    <row r="228" spans="1:7" ht="15" customHeight="1" x14ac:dyDescent="0.2">
      <c r="A228" s="90" t="s">
        <v>152</v>
      </c>
      <c r="B228" s="113" t="s">
        <v>124</v>
      </c>
      <c r="C228" s="115" t="s">
        <v>359</v>
      </c>
      <c r="D228" s="106">
        <v>33123.1</v>
      </c>
      <c r="E228" s="106">
        <v>7408.23</v>
      </c>
      <c r="F228" s="95">
        <f t="shared" si="28"/>
        <v>25714.87</v>
      </c>
    </row>
    <row r="229" spans="1:7" ht="36.75" customHeight="1" x14ac:dyDescent="0.2">
      <c r="A229" s="90" t="s">
        <v>243</v>
      </c>
      <c r="B229" s="113" t="s">
        <v>124</v>
      </c>
      <c r="C229" s="115" t="s">
        <v>360</v>
      </c>
      <c r="D229" s="95">
        <f>D230</f>
        <v>1278291.42</v>
      </c>
      <c r="E229" s="95">
        <f>E230</f>
        <v>0</v>
      </c>
      <c r="F229" s="95">
        <f t="shared" si="28"/>
        <v>1278291.42</v>
      </c>
    </row>
    <row r="230" spans="1:7" ht="57.6" customHeight="1" x14ac:dyDescent="0.2">
      <c r="A230" s="90" t="s">
        <v>699</v>
      </c>
      <c r="B230" s="113" t="s">
        <v>124</v>
      </c>
      <c r="C230" s="115" t="s">
        <v>361</v>
      </c>
      <c r="D230" s="95">
        <f>D231</f>
        <v>1278291.42</v>
      </c>
      <c r="E230" s="95">
        <f>E231</f>
        <v>0</v>
      </c>
      <c r="F230" s="95">
        <f t="shared" si="28"/>
        <v>1278291.42</v>
      </c>
    </row>
    <row r="231" spans="1:7" ht="27" customHeight="1" x14ac:dyDescent="0.2">
      <c r="A231" s="90" t="s">
        <v>322</v>
      </c>
      <c r="B231" s="113" t="s">
        <v>124</v>
      </c>
      <c r="C231" s="115" t="s">
        <v>362</v>
      </c>
      <c r="D231" s="95">
        <v>1278291.42</v>
      </c>
      <c r="E231" s="106">
        <v>0</v>
      </c>
      <c r="F231" s="95">
        <f t="shared" si="28"/>
        <v>1278291.42</v>
      </c>
    </row>
    <row r="232" spans="1:7" ht="15.6" customHeight="1" x14ac:dyDescent="0.2">
      <c r="A232" s="90" t="s">
        <v>154</v>
      </c>
      <c r="B232" s="113" t="s">
        <v>124</v>
      </c>
      <c r="C232" s="115" t="s">
        <v>363</v>
      </c>
      <c r="D232" s="95">
        <f>D233</f>
        <v>2278.08</v>
      </c>
      <c r="E232" s="95">
        <f>E234</f>
        <v>0</v>
      </c>
      <c r="F232" s="95">
        <f t="shared" si="28"/>
        <v>2278.08</v>
      </c>
    </row>
    <row r="233" spans="1:7" ht="16.899999999999999" customHeight="1" x14ac:dyDescent="0.2">
      <c r="A233" s="90" t="s">
        <v>160</v>
      </c>
      <c r="B233" s="113" t="s">
        <v>124</v>
      </c>
      <c r="C233" s="115" t="s">
        <v>364</v>
      </c>
      <c r="D233" s="95">
        <f>D234</f>
        <v>2278.08</v>
      </c>
      <c r="E233" s="95">
        <f>E234</f>
        <v>0</v>
      </c>
      <c r="F233" s="95">
        <f t="shared" si="28"/>
        <v>2278.08</v>
      </c>
    </row>
    <row r="234" spans="1:7" ht="15" customHeight="1" x14ac:dyDescent="0.2">
      <c r="A234" s="90" t="s">
        <v>166</v>
      </c>
      <c r="B234" s="113" t="s">
        <v>124</v>
      </c>
      <c r="C234" s="115" t="s">
        <v>625</v>
      </c>
      <c r="D234" s="95">
        <v>2278.08</v>
      </c>
      <c r="E234" s="95">
        <v>0</v>
      </c>
      <c r="F234" s="95">
        <f t="shared" si="28"/>
        <v>2278.08</v>
      </c>
    </row>
    <row r="235" spans="1:7" ht="17.25" customHeight="1" x14ac:dyDescent="0.2">
      <c r="A235" s="91" t="s">
        <v>365</v>
      </c>
      <c r="B235" s="99" t="s">
        <v>124</v>
      </c>
      <c r="C235" s="96" t="s">
        <v>366</v>
      </c>
      <c r="D235" s="83">
        <f>D236+D239</f>
        <v>54377331.979999997</v>
      </c>
      <c r="E235" s="83">
        <f>E236+E239</f>
        <v>2123945</v>
      </c>
      <c r="F235" s="83">
        <f t="shared" si="28"/>
        <v>52253386.979999997</v>
      </c>
      <c r="G235" s="21"/>
    </row>
    <row r="236" spans="1:7" ht="23.45" customHeight="1" x14ac:dyDescent="0.2">
      <c r="A236" s="90" t="s">
        <v>146</v>
      </c>
      <c r="B236" s="113" t="s">
        <v>124</v>
      </c>
      <c r="C236" s="115" t="s">
        <v>367</v>
      </c>
      <c r="D236" s="95">
        <f>D237</f>
        <v>818600</v>
      </c>
      <c r="E236" s="95">
        <f>E237</f>
        <v>0</v>
      </c>
      <c r="F236" s="95">
        <f t="shared" si="28"/>
        <v>818600</v>
      </c>
    </row>
    <row r="237" spans="1:7" ht="36" customHeight="1" x14ac:dyDescent="0.2">
      <c r="A237" s="90" t="s">
        <v>148</v>
      </c>
      <c r="B237" s="113" t="s">
        <v>124</v>
      </c>
      <c r="C237" s="115" t="s">
        <v>368</v>
      </c>
      <c r="D237" s="95">
        <f>D238</f>
        <v>818600</v>
      </c>
      <c r="E237" s="95">
        <f>E238</f>
        <v>0</v>
      </c>
      <c r="F237" s="95">
        <f t="shared" si="28"/>
        <v>818600</v>
      </c>
    </row>
    <row r="238" spans="1:7" ht="15" customHeight="1" x14ac:dyDescent="0.2">
      <c r="A238" s="90" t="s">
        <v>152</v>
      </c>
      <c r="B238" s="113" t="s">
        <v>124</v>
      </c>
      <c r="C238" s="115" t="s">
        <v>369</v>
      </c>
      <c r="D238" s="95">
        <f>D248+D258</f>
        <v>818600</v>
      </c>
      <c r="E238" s="95">
        <f>E248+E258</f>
        <v>0</v>
      </c>
      <c r="F238" s="95">
        <f t="shared" si="28"/>
        <v>818600</v>
      </c>
    </row>
    <row r="239" spans="1:7" ht="34.15" customHeight="1" x14ac:dyDescent="0.2">
      <c r="A239" s="90" t="s">
        <v>243</v>
      </c>
      <c r="B239" s="113" t="s">
        <v>124</v>
      </c>
      <c r="C239" s="115" t="s">
        <v>370</v>
      </c>
      <c r="D239" s="95">
        <f>D240+D243</f>
        <v>53558731.979999997</v>
      </c>
      <c r="E239" s="95">
        <f>E240+E243</f>
        <v>2123945</v>
      </c>
      <c r="F239" s="95">
        <f t="shared" si="28"/>
        <v>51434786.979999997</v>
      </c>
    </row>
    <row r="240" spans="1:7" ht="13.15" customHeight="1" x14ac:dyDescent="0.2">
      <c r="A240" s="90" t="s">
        <v>244</v>
      </c>
      <c r="B240" s="113" t="s">
        <v>124</v>
      </c>
      <c r="C240" s="115" t="s">
        <v>371</v>
      </c>
      <c r="D240" s="95">
        <f>D241+D242</f>
        <v>53408731.979999997</v>
      </c>
      <c r="E240" s="95">
        <f>E241+E242</f>
        <v>2123945</v>
      </c>
      <c r="F240" s="95">
        <f t="shared" si="28"/>
        <v>51284786.979999997</v>
      </c>
    </row>
    <row r="241" spans="1:6" ht="57.75" customHeight="1" x14ac:dyDescent="0.2">
      <c r="A241" s="90" t="s">
        <v>282</v>
      </c>
      <c r="B241" s="113" t="s">
        <v>124</v>
      </c>
      <c r="C241" s="115" t="s">
        <v>372</v>
      </c>
      <c r="D241" s="95">
        <f>D251</f>
        <v>52236428.82</v>
      </c>
      <c r="E241" s="95">
        <f>E251</f>
        <v>2123945</v>
      </c>
      <c r="F241" s="95">
        <f t="shared" si="28"/>
        <v>50112483.82</v>
      </c>
    </row>
    <row r="242" spans="1:6" ht="23.25" customHeight="1" x14ac:dyDescent="0.2">
      <c r="A242" s="90" t="s">
        <v>245</v>
      </c>
      <c r="B242" s="113" t="s">
        <v>124</v>
      </c>
      <c r="C242" s="115" t="s">
        <v>373</v>
      </c>
      <c r="D242" s="95">
        <f>D252</f>
        <v>1172303.1599999999</v>
      </c>
      <c r="E242" s="95">
        <f>E252</f>
        <v>0</v>
      </c>
      <c r="F242" s="95">
        <f t="shared" si="28"/>
        <v>1172303.1599999999</v>
      </c>
    </row>
    <row r="243" spans="1:6" ht="62.25" customHeight="1" x14ac:dyDescent="0.2">
      <c r="A243" s="90" t="s">
        <v>699</v>
      </c>
      <c r="B243" s="113" t="s">
        <v>124</v>
      </c>
      <c r="C243" s="115" t="s">
        <v>374</v>
      </c>
      <c r="D243" s="95">
        <f>D244</f>
        <v>150000</v>
      </c>
      <c r="E243" s="95">
        <f>E244</f>
        <v>0</v>
      </c>
      <c r="F243" s="95">
        <f t="shared" si="28"/>
        <v>150000</v>
      </c>
    </row>
    <row r="244" spans="1:6" ht="28.5" customHeight="1" x14ac:dyDescent="0.2">
      <c r="A244" s="90" t="s">
        <v>322</v>
      </c>
      <c r="B244" s="113" t="s">
        <v>124</v>
      </c>
      <c r="C244" s="115" t="s">
        <v>375</v>
      </c>
      <c r="D244" s="95">
        <f>D254</f>
        <v>150000</v>
      </c>
      <c r="E244" s="95">
        <f>E254</f>
        <v>0</v>
      </c>
      <c r="F244" s="95">
        <f t="shared" si="28"/>
        <v>150000</v>
      </c>
    </row>
    <row r="245" spans="1:6" x14ac:dyDescent="0.2">
      <c r="A245" s="91" t="s">
        <v>376</v>
      </c>
      <c r="B245" s="99" t="s">
        <v>124</v>
      </c>
      <c r="C245" s="96" t="s">
        <v>377</v>
      </c>
      <c r="D245" s="83">
        <f>D246+D249</f>
        <v>53661596.029999994</v>
      </c>
      <c r="E245" s="83">
        <f t="shared" ref="E245:F245" si="38">E246+E249</f>
        <v>2123945</v>
      </c>
      <c r="F245" s="83">
        <f t="shared" si="38"/>
        <v>51537651.029999994</v>
      </c>
    </row>
    <row r="246" spans="1:6" ht="25.9" customHeight="1" x14ac:dyDescent="0.2">
      <c r="A246" s="90" t="s">
        <v>146</v>
      </c>
      <c r="B246" s="113" t="s">
        <v>124</v>
      </c>
      <c r="C246" s="115" t="s">
        <v>378</v>
      </c>
      <c r="D246" s="95">
        <f>D247</f>
        <v>50000</v>
      </c>
      <c r="E246" s="95">
        <f>E247</f>
        <v>0</v>
      </c>
      <c r="F246" s="95">
        <f t="shared" si="28"/>
        <v>50000</v>
      </c>
    </row>
    <row r="247" spans="1:6" ht="32.450000000000003" customHeight="1" x14ac:dyDescent="0.2">
      <c r="A247" s="90" t="s">
        <v>148</v>
      </c>
      <c r="B247" s="113" t="s">
        <v>124</v>
      </c>
      <c r="C247" s="115" t="s">
        <v>379</v>
      </c>
      <c r="D247" s="95">
        <f>D248</f>
        <v>50000</v>
      </c>
      <c r="E247" s="95">
        <f>E248</f>
        <v>0</v>
      </c>
      <c r="F247" s="95">
        <f t="shared" si="28"/>
        <v>50000</v>
      </c>
    </row>
    <row r="248" spans="1:6" ht="12" customHeight="1" x14ac:dyDescent="0.2">
      <c r="A248" s="90" t="s">
        <v>152</v>
      </c>
      <c r="B248" s="113" t="s">
        <v>124</v>
      </c>
      <c r="C248" s="115" t="s">
        <v>380</v>
      </c>
      <c r="D248" s="95">
        <v>50000</v>
      </c>
      <c r="E248" s="95">
        <v>0</v>
      </c>
      <c r="F248" s="95">
        <f t="shared" ref="F248:F291" si="39">D248-E248</f>
        <v>50000</v>
      </c>
    </row>
    <row r="249" spans="1:6" ht="34.15" customHeight="1" x14ac:dyDescent="0.2">
      <c r="A249" s="90" t="s">
        <v>243</v>
      </c>
      <c r="B249" s="113" t="s">
        <v>124</v>
      </c>
      <c r="C249" s="115" t="s">
        <v>381</v>
      </c>
      <c r="D249" s="95">
        <f>D250+D253</f>
        <v>53611596.029999994</v>
      </c>
      <c r="E249" s="95">
        <f>E250+E253</f>
        <v>2123945</v>
      </c>
      <c r="F249" s="95">
        <f t="shared" si="39"/>
        <v>51487651.029999994</v>
      </c>
    </row>
    <row r="250" spans="1:6" ht="15" customHeight="1" x14ac:dyDescent="0.2">
      <c r="A250" s="90" t="s">
        <v>244</v>
      </c>
      <c r="B250" s="113" t="s">
        <v>124</v>
      </c>
      <c r="C250" s="115" t="s">
        <v>382</v>
      </c>
      <c r="D250" s="106">
        <f>D251+D252</f>
        <v>53408731.979999997</v>
      </c>
      <c r="E250" s="106">
        <f>E251+E252</f>
        <v>2123945</v>
      </c>
      <c r="F250" s="95">
        <f t="shared" si="39"/>
        <v>51284786.979999997</v>
      </c>
    </row>
    <row r="251" spans="1:6" ht="58.5" customHeight="1" x14ac:dyDescent="0.2">
      <c r="A251" s="90" t="s">
        <v>282</v>
      </c>
      <c r="B251" s="113" t="s">
        <v>124</v>
      </c>
      <c r="C251" s="115" t="s">
        <v>383</v>
      </c>
      <c r="D251" s="106">
        <v>52236428.82</v>
      </c>
      <c r="E251" s="95">
        <v>2123945</v>
      </c>
      <c r="F251" s="95">
        <f t="shared" si="39"/>
        <v>50112483.82</v>
      </c>
    </row>
    <row r="252" spans="1:6" ht="23.45" customHeight="1" x14ac:dyDescent="0.2">
      <c r="A252" s="90" t="s">
        <v>245</v>
      </c>
      <c r="B252" s="113" t="s">
        <v>124</v>
      </c>
      <c r="C252" s="115" t="s">
        <v>384</v>
      </c>
      <c r="D252" s="95">
        <v>1172303.1599999999</v>
      </c>
      <c r="E252" s="95">
        <v>0</v>
      </c>
      <c r="F252" s="95">
        <f t="shared" si="39"/>
        <v>1172303.1599999999</v>
      </c>
    </row>
    <row r="253" spans="1:6" ht="58.15" customHeight="1" x14ac:dyDescent="0.2">
      <c r="A253" s="90" t="s">
        <v>699</v>
      </c>
      <c r="B253" s="113" t="s">
        <v>124</v>
      </c>
      <c r="C253" s="115" t="s">
        <v>385</v>
      </c>
      <c r="D253" s="95">
        <v>202864.05</v>
      </c>
      <c r="E253" s="95">
        <f>E254</f>
        <v>0</v>
      </c>
      <c r="F253" s="95">
        <f t="shared" si="39"/>
        <v>202864.05</v>
      </c>
    </row>
    <row r="254" spans="1:6" ht="28.5" customHeight="1" x14ac:dyDescent="0.2">
      <c r="A254" s="90" t="s">
        <v>322</v>
      </c>
      <c r="B254" s="113" t="s">
        <v>124</v>
      </c>
      <c r="C254" s="115" t="s">
        <v>386</v>
      </c>
      <c r="D254" s="95">
        <v>150000</v>
      </c>
      <c r="E254" s="95">
        <v>0</v>
      </c>
      <c r="F254" s="95">
        <f t="shared" si="39"/>
        <v>150000</v>
      </c>
    </row>
    <row r="255" spans="1:6" ht="24" customHeight="1" x14ac:dyDescent="0.2">
      <c r="A255" s="91" t="s">
        <v>387</v>
      </c>
      <c r="B255" s="99" t="s">
        <v>124</v>
      </c>
      <c r="C255" s="96" t="s">
        <v>388</v>
      </c>
      <c r="D255" s="83">
        <f t="shared" ref="D255:E257" si="40">D256</f>
        <v>768600</v>
      </c>
      <c r="E255" s="83">
        <f t="shared" si="40"/>
        <v>0</v>
      </c>
      <c r="F255" s="83">
        <f t="shared" si="39"/>
        <v>768600</v>
      </c>
    </row>
    <row r="256" spans="1:6" ht="22.9" customHeight="1" x14ac:dyDescent="0.2">
      <c r="A256" s="90" t="s">
        <v>146</v>
      </c>
      <c r="B256" s="113" t="s">
        <v>124</v>
      </c>
      <c r="C256" s="115" t="s">
        <v>624</v>
      </c>
      <c r="D256" s="95">
        <f t="shared" si="40"/>
        <v>768600</v>
      </c>
      <c r="E256" s="95">
        <f t="shared" si="40"/>
        <v>0</v>
      </c>
      <c r="F256" s="95">
        <f t="shared" si="39"/>
        <v>768600</v>
      </c>
    </row>
    <row r="257" spans="1:6" ht="33" customHeight="1" x14ac:dyDescent="0.2">
      <c r="A257" s="90" t="s">
        <v>148</v>
      </c>
      <c r="B257" s="113" t="s">
        <v>124</v>
      </c>
      <c r="C257" s="115" t="s">
        <v>623</v>
      </c>
      <c r="D257" s="95">
        <f t="shared" si="40"/>
        <v>768600</v>
      </c>
      <c r="E257" s="95">
        <f t="shared" si="40"/>
        <v>0</v>
      </c>
      <c r="F257" s="95">
        <f t="shared" si="39"/>
        <v>768600</v>
      </c>
    </row>
    <row r="258" spans="1:6" ht="18.600000000000001" customHeight="1" x14ac:dyDescent="0.2">
      <c r="A258" s="90" t="s">
        <v>152</v>
      </c>
      <c r="B258" s="113" t="s">
        <v>124</v>
      </c>
      <c r="C258" s="115" t="s">
        <v>622</v>
      </c>
      <c r="D258" s="95">
        <v>768600</v>
      </c>
      <c r="E258" s="95">
        <v>0</v>
      </c>
      <c r="F258" s="95">
        <f t="shared" si="39"/>
        <v>768600</v>
      </c>
    </row>
    <row r="259" spans="1:6" ht="15.6" customHeight="1" x14ac:dyDescent="0.2">
      <c r="A259" s="91" t="s">
        <v>389</v>
      </c>
      <c r="B259" s="99" t="s">
        <v>124</v>
      </c>
      <c r="C259" s="96" t="s">
        <v>390</v>
      </c>
      <c r="D259" s="83">
        <f>D260+D263+D270</f>
        <v>12293455.440000001</v>
      </c>
      <c r="E259" s="83">
        <f>E260+E263+E270</f>
        <v>60000</v>
      </c>
      <c r="F259" s="83">
        <f t="shared" si="39"/>
        <v>12233455.440000001</v>
      </c>
    </row>
    <row r="260" spans="1:6" ht="38.25" customHeight="1" x14ac:dyDescent="0.2">
      <c r="A260" s="90" t="s">
        <v>146</v>
      </c>
      <c r="B260" s="113" t="s">
        <v>124</v>
      </c>
      <c r="C260" s="115" t="s">
        <v>391</v>
      </c>
      <c r="D260" s="95">
        <f>D261</f>
        <v>366000</v>
      </c>
      <c r="E260" s="95">
        <f>E261</f>
        <v>0</v>
      </c>
      <c r="F260" s="95">
        <f t="shared" si="39"/>
        <v>366000</v>
      </c>
    </row>
    <row r="261" spans="1:6" ht="33" customHeight="1" x14ac:dyDescent="0.2">
      <c r="A261" s="90" t="s">
        <v>148</v>
      </c>
      <c r="B261" s="113" t="s">
        <v>124</v>
      </c>
      <c r="C261" s="115" t="s">
        <v>392</v>
      </c>
      <c r="D261" s="95">
        <f>D262</f>
        <v>366000</v>
      </c>
      <c r="E261" s="95">
        <f>E262</f>
        <v>0</v>
      </c>
      <c r="F261" s="95">
        <f t="shared" si="39"/>
        <v>366000</v>
      </c>
    </row>
    <row r="262" spans="1:6" ht="15.6" customHeight="1" x14ac:dyDescent="0.2">
      <c r="A262" s="90" t="s">
        <v>152</v>
      </c>
      <c r="B262" s="113" t="s">
        <v>124</v>
      </c>
      <c r="C262" s="115" t="s">
        <v>393</v>
      </c>
      <c r="D262" s="95">
        <f>D289</f>
        <v>366000</v>
      </c>
      <c r="E262" s="95">
        <f>E289</f>
        <v>0</v>
      </c>
      <c r="F262" s="95">
        <f t="shared" si="39"/>
        <v>366000</v>
      </c>
    </row>
    <row r="263" spans="1:6" ht="22.9" customHeight="1" x14ac:dyDescent="0.2">
      <c r="A263" s="90" t="s">
        <v>394</v>
      </c>
      <c r="B263" s="113" t="s">
        <v>124</v>
      </c>
      <c r="C263" s="115" t="s">
        <v>395</v>
      </c>
      <c r="D263" s="95">
        <f>D264+D266+D269</f>
        <v>10133855.440000001</v>
      </c>
      <c r="E263" s="95">
        <f>E264+E266+E269</f>
        <v>60000</v>
      </c>
      <c r="F263" s="95">
        <f t="shared" si="39"/>
        <v>10073855.440000001</v>
      </c>
    </row>
    <row r="264" spans="1:6" ht="24" customHeight="1" x14ac:dyDescent="0.2">
      <c r="A264" s="90" t="s">
        <v>396</v>
      </c>
      <c r="B264" s="113" t="s">
        <v>124</v>
      </c>
      <c r="C264" s="115" t="s">
        <v>397</v>
      </c>
      <c r="D264" s="95">
        <f>D265</f>
        <v>8363071.4400000004</v>
      </c>
      <c r="E264" s="95">
        <f>E265</f>
        <v>0</v>
      </c>
      <c r="F264" s="95">
        <f t="shared" si="39"/>
        <v>8363071.4400000004</v>
      </c>
    </row>
    <row r="265" spans="1:6" ht="16.149999999999999" customHeight="1" x14ac:dyDescent="0.2">
      <c r="A265" s="90" t="s">
        <v>398</v>
      </c>
      <c r="B265" s="113" t="s">
        <v>124</v>
      </c>
      <c r="C265" s="115" t="s">
        <v>399</v>
      </c>
      <c r="D265" s="95">
        <f>D276</f>
        <v>8363071.4400000004</v>
      </c>
      <c r="E265" s="95">
        <f>E276</f>
        <v>0</v>
      </c>
      <c r="F265" s="95">
        <f t="shared" si="39"/>
        <v>8363071.4400000004</v>
      </c>
    </row>
    <row r="266" spans="1:6" ht="29.25" customHeight="1" x14ac:dyDescent="0.2">
      <c r="A266" s="90" t="s">
        <v>400</v>
      </c>
      <c r="B266" s="113" t="s">
        <v>124</v>
      </c>
      <c r="C266" s="115" t="s">
        <v>401</v>
      </c>
      <c r="D266" s="95">
        <f>D267+D268</f>
        <v>1672784</v>
      </c>
      <c r="E266" s="95">
        <f>E267+E268</f>
        <v>60000</v>
      </c>
      <c r="F266" s="95">
        <f t="shared" si="39"/>
        <v>1612784</v>
      </c>
    </row>
    <row r="267" spans="1:6" ht="32.450000000000003" customHeight="1" x14ac:dyDescent="0.2">
      <c r="A267" s="90" t="s">
        <v>402</v>
      </c>
      <c r="B267" s="113" t="s">
        <v>124</v>
      </c>
      <c r="C267" s="115" t="s">
        <v>403</v>
      </c>
      <c r="D267" s="95">
        <f>D280</f>
        <v>800000</v>
      </c>
      <c r="E267" s="95">
        <v>60000</v>
      </c>
      <c r="F267" s="95">
        <f t="shared" si="39"/>
        <v>740000</v>
      </c>
    </row>
    <row r="268" spans="1:6" ht="15.6" customHeight="1" x14ac:dyDescent="0.2">
      <c r="A268" s="90" t="s">
        <v>404</v>
      </c>
      <c r="B268" s="113" t="s">
        <v>124</v>
      </c>
      <c r="C268" s="115" t="s">
        <v>405</v>
      </c>
      <c r="D268" s="95">
        <f>D281</f>
        <v>872784</v>
      </c>
      <c r="E268" s="95">
        <f>E281</f>
        <v>0</v>
      </c>
      <c r="F268" s="95">
        <f t="shared" si="39"/>
        <v>872784</v>
      </c>
    </row>
    <row r="269" spans="1:6" x14ac:dyDescent="0.2">
      <c r="A269" s="90" t="s">
        <v>406</v>
      </c>
      <c r="B269" s="113" t="s">
        <v>124</v>
      </c>
      <c r="C269" s="115" t="s">
        <v>407</v>
      </c>
      <c r="D269" s="95">
        <f>D291</f>
        <v>98000</v>
      </c>
      <c r="E269" s="95">
        <f>E291</f>
        <v>0</v>
      </c>
      <c r="F269" s="95">
        <f t="shared" si="39"/>
        <v>98000</v>
      </c>
    </row>
    <row r="270" spans="1:6" ht="40.5" customHeight="1" x14ac:dyDescent="0.2">
      <c r="A270" s="90" t="s">
        <v>243</v>
      </c>
      <c r="B270" s="113" t="s">
        <v>124</v>
      </c>
      <c r="C270" s="115" t="s">
        <v>408</v>
      </c>
      <c r="D270" s="95">
        <f>D271</f>
        <v>1793600</v>
      </c>
      <c r="E270" s="95">
        <f>E271</f>
        <v>0</v>
      </c>
      <c r="F270" s="95">
        <f t="shared" si="39"/>
        <v>1793600</v>
      </c>
    </row>
    <row r="271" spans="1:6" ht="19.149999999999999" customHeight="1" x14ac:dyDescent="0.2">
      <c r="A271" s="90" t="s">
        <v>244</v>
      </c>
      <c r="B271" s="113" t="s">
        <v>124</v>
      </c>
      <c r="C271" s="115" t="s">
        <v>409</v>
      </c>
      <c r="D271" s="95">
        <f>D272</f>
        <v>1793600</v>
      </c>
      <c r="E271" s="95">
        <f>E272</f>
        <v>0</v>
      </c>
      <c r="F271" s="95">
        <f t="shared" si="39"/>
        <v>1793600</v>
      </c>
    </row>
    <row r="272" spans="1:6" ht="22.9" customHeight="1" x14ac:dyDescent="0.2">
      <c r="A272" s="90" t="s">
        <v>245</v>
      </c>
      <c r="B272" s="113" t="s">
        <v>124</v>
      </c>
      <c r="C272" s="115" t="s">
        <v>410</v>
      </c>
      <c r="D272" s="95">
        <f>D285</f>
        <v>1793600</v>
      </c>
      <c r="E272" s="95">
        <f>E285</f>
        <v>0</v>
      </c>
      <c r="F272" s="95">
        <f t="shared" si="39"/>
        <v>1793600</v>
      </c>
    </row>
    <row r="273" spans="1:6" ht="18.600000000000001" customHeight="1" x14ac:dyDescent="0.2">
      <c r="A273" s="91" t="s">
        <v>411</v>
      </c>
      <c r="B273" s="99" t="s">
        <v>124</v>
      </c>
      <c r="C273" s="96" t="s">
        <v>412</v>
      </c>
      <c r="D273" s="83">
        <f t="shared" ref="D273:E274" si="41">D274</f>
        <v>8363071.4400000004</v>
      </c>
      <c r="E273" s="83">
        <f t="shared" si="41"/>
        <v>0</v>
      </c>
      <c r="F273" s="83">
        <f t="shared" si="39"/>
        <v>8363071.4400000004</v>
      </c>
    </row>
    <row r="274" spans="1:6" ht="22.9" customHeight="1" x14ac:dyDescent="0.2">
      <c r="A274" s="90" t="s">
        <v>394</v>
      </c>
      <c r="B274" s="113" t="s">
        <v>124</v>
      </c>
      <c r="C274" s="115" t="s">
        <v>413</v>
      </c>
      <c r="D274" s="95">
        <f t="shared" si="41"/>
        <v>8363071.4400000004</v>
      </c>
      <c r="E274" s="95">
        <f t="shared" si="41"/>
        <v>0</v>
      </c>
      <c r="F274" s="95">
        <f t="shared" si="39"/>
        <v>8363071.4400000004</v>
      </c>
    </row>
    <row r="275" spans="1:6" ht="24.6" customHeight="1" x14ac:dyDescent="0.2">
      <c r="A275" s="90" t="s">
        <v>396</v>
      </c>
      <c r="B275" s="113" t="s">
        <v>124</v>
      </c>
      <c r="C275" s="115" t="s">
        <v>414</v>
      </c>
      <c r="D275" s="95">
        <f>D276</f>
        <v>8363071.4400000004</v>
      </c>
      <c r="E275" s="95">
        <f>E276</f>
        <v>0</v>
      </c>
      <c r="F275" s="95">
        <f t="shared" si="39"/>
        <v>8363071.4400000004</v>
      </c>
    </row>
    <row r="276" spans="1:6" ht="18" customHeight="1" x14ac:dyDescent="0.2">
      <c r="A276" s="90" t="s">
        <v>398</v>
      </c>
      <c r="B276" s="113" t="s">
        <v>124</v>
      </c>
      <c r="C276" s="115" t="s">
        <v>415</v>
      </c>
      <c r="D276" s="95">
        <v>8363071.4400000004</v>
      </c>
      <c r="E276" s="95">
        <v>0</v>
      </c>
      <c r="F276" s="95">
        <f t="shared" si="39"/>
        <v>8363071.4400000004</v>
      </c>
    </row>
    <row r="277" spans="1:6" ht="15.6" customHeight="1" x14ac:dyDescent="0.2">
      <c r="A277" s="91" t="s">
        <v>416</v>
      </c>
      <c r="B277" s="99" t="s">
        <v>124</v>
      </c>
      <c r="C277" s="96" t="s">
        <v>417</v>
      </c>
      <c r="D277" s="83">
        <f>D278</f>
        <v>1672784</v>
      </c>
      <c r="E277" s="83">
        <f>E278</f>
        <v>6000</v>
      </c>
      <c r="F277" s="83">
        <f t="shared" si="39"/>
        <v>1666784</v>
      </c>
    </row>
    <row r="278" spans="1:6" ht="22.9" customHeight="1" x14ac:dyDescent="0.2">
      <c r="A278" s="90" t="s">
        <v>394</v>
      </c>
      <c r="B278" s="113" t="s">
        <v>124</v>
      </c>
      <c r="C278" s="115" t="s">
        <v>418</v>
      </c>
      <c r="D278" s="95">
        <f>D279</f>
        <v>1672784</v>
      </c>
      <c r="E278" s="95">
        <f>E279</f>
        <v>6000</v>
      </c>
      <c r="F278" s="95">
        <f t="shared" si="39"/>
        <v>1666784</v>
      </c>
    </row>
    <row r="279" spans="1:6" ht="24" customHeight="1" x14ac:dyDescent="0.2">
      <c r="A279" s="90" t="s">
        <v>400</v>
      </c>
      <c r="B279" s="113" t="s">
        <v>124</v>
      </c>
      <c r="C279" s="115" t="s">
        <v>419</v>
      </c>
      <c r="D279" s="95">
        <f>D280+D281</f>
        <v>1672784</v>
      </c>
      <c r="E279" s="95">
        <f>E280+E281</f>
        <v>6000</v>
      </c>
      <c r="F279" s="95">
        <f t="shared" si="39"/>
        <v>1666784</v>
      </c>
    </row>
    <row r="280" spans="1:6" ht="36" customHeight="1" x14ac:dyDescent="0.2">
      <c r="A280" s="90" t="s">
        <v>402</v>
      </c>
      <c r="B280" s="113" t="s">
        <v>124</v>
      </c>
      <c r="C280" s="115" t="s">
        <v>420</v>
      </c>
      <c r="D280" s="95">
        <v>800000</v>
      </c>
      <c r="E280" s="95">
        <v>6000</v>
      </c>
      <c r="F280" s="95">
        <f t="shared" si="39"/>
        <v>794000</v>
      </c>
    </row>
    <row r="281" spans="1:6" ht="15.6" customHeight="1" x14ac:dyDescent="0.2">
      <c r="A281" s="90" t="s">
        <v>404</v>
      </c>
      <c r="B281" s="113" t="s">
        <v>124</v>
      </c>
      <c r="C281" s="115" t="s">
        <v>421</v>
      </c>
      <c r="D281" s="95">
        <v>872784</v>
      </c>
      <c r="E281" s="95">
        <v>0</v>
      </c>
      <c r="F281" s="95">
        <f t="shared" si="39"/>
        <v>872784</v>
      </c>
    </row>
    <row r="282" spans="1:6" x14ac:dyDescent="0.2">
      <c r="A282" s="91" t="s">
        <v>422</v>
      </c>
      <c r="B282" s="99" t="s">
        <v>124</v>
      </c>
      <c r="C282" s="96" t="s">
        <v>423</v>
      </c>
      <c r="D282" s="83">
        <f>+D283</f>
        <v>1793600</v>
      </c>
      <c r="E282" s="83">
        <f>+E283</f>
        <v>0</v>
      </c>
      <c r="F282" s="83">
        <f t="shared" si="39"/>
        <v>1793600</v>
      </c>
    </row>
    <row r="283" spans="1:6" ht="34.15" customHeight="1" x14ac:dyDescent="0.2">
      <c r="A283" s="90" t="s">
        <v>243</v>
      </c>
      <c r="B283" s="113" t="s">
        <v>124</v>
      </c>
      <c r="C283" s="115" t="s">
        <v>424</v>
      </c>
      <c r="D283" s="95">
        <f>D284</f>
        <v>1793600</v>
      </c>
      <c r="E283" s="95">
        <v>0</v>
      </c>
      <c r="F283" s="95">
        <f t="shared" si="39"/>
        <v>1793600</v>
      </c>
    </row>
    <row r="284" spans="1:6" ht="16.149999999999999" customHeight="1" x14ac:dyDescent="0.2">
      <c r="A284" s="90" t="s">
        <v>244</v>
      </c>
      <c r="B284" s="113" t="s">
        <v>124</v>
      </c>
      <c r="C284" s="115" t="s">
        <v>425</v>
      </c>
      <c r="D284" s="95">
        <f>D285</f>
        <v>1793600</v>
      </c>
      <c r="E284" s="95">
        <v>0</v>
      </c>
      <c r="F284" s="95">
        <f t="shared" si="39"/>
        <v>1793600</v>
      </c>
    </row>
    <row r="285" spans="1:6" ht="24.6" customHeight="1" x14ac:dyDescent="0.2">
      <c r="A285" s="90" t="s">
        <v>245</v>
      </c>
      <c r="B285" s="113" t="s">
        <v>124</v>
      </c>
      <c r="C285" s="115" t="s">
        <v>426</v>
      </c>
      <c r="D285" s="95">
        <v>1793600</v>
      </c>
      <c r="E285" s="95">
        <v>0</v>
      </c>
      <c r="F285" s="95">
        <f t="shared" si="39"/>
        <v>1793600</v>
      </c>
    </row>
    <row r="286" spans="1:6" ht="24" customHeight="1" x14ac:dyDescent="0.2">
      <c r="A286" s="91" t="s">
        <v>427</v>
      </c>
      <c r="B286" s="99" t="s">
        <v>124</v>
      </c>
      <c r="C286" s="96" t="s">
        <v>428</v>
      </c>
      <c r="D286" s="83">
        <f>D287+D290</f>
        <v>464000</v>
      </c>
      <c r="E286" s="83">
        <f>E287+E290</f>
        <v>0</v>
      </c>
      <c r="F286" s="83">
        <f t="shared" si="39"/>
        <v>464000</v>
      </c>
    </row>
    <row r="287" spans="1:6" ht="25.9" customHeight="1" x14ac:dyDescent="0.2">
      <c r="A287" s="90" t="s">
        <v>146</v>
      </c>
      <c r="B287" s="113" t="s">
        <v>124</v>
      </c>
      <c r="C287" s="115" t="s">
        <v>429</v>
      </c>
      <c r="D287" s="95">
        <f>D288</f>
        <v>366000</v>
      </c>
      <c r="E287" s="95">
        <f t="shared" ref="E287" si="42">E288</f>
        <v>0</v>
      </c>
      <c r="F287" s="95">
        <f t="shared" si="39"/>
        <v>366000</v>
      </c>
    </row>
    <row r="288" spans="1:6" ht="36.6" customHeight="1" x14ac:dyDescent="0.2">
      <c r="A288" s="90" t="s">
        <v>148</v>
      </c>
      <c r="B288" s="113" t="s">
        <v>124</v>
      </c>
      <c r="C288" s="115" t="s">
        <v>430</v>
      </c>
      <c r="D288" s="95">
        <f>D289</f>
        <v>366000</v>
      </c>
      <c r="E288" s="107">
        <f>E289</f>
        <v>0</v>
      </c>
      <c r="F288" s="95">
        <f t="shared" si="39"/>
        <v>366000</v>
      </c>
    </row>
    <row r="289" spans="1:6" ht="17.45" customHeight="1" x14ac:dyDescent="0.2">
      <c r="A289" s="90" t="s">
        <v>152</v>
      </c>
      <c r="B289" s="113" t="s">
        <v>124</v>
      </c>
      <c r="C289" s="115" t="s">
        <v>431</v>
      </c>
      <c r="D289" s="95">
        <v>366000</v>
      </c>
      <c r="E289" s="95">
        <v>0</v>
      </c>
      <c r="F289" s="95">
        <f t="shared" si="39"/>
        <v>366000</v>
      </c>
    </row>
    <row r="290" spans="1:6" ht="24.6" customHeight="1" x14ac:dyDescent="0.2">
      <c r="A290" s="90" t="s">
        <v>394</v>
      </c>
      <c r="B290" s="113" t="s">
        <v>124</v>
      </c>
      <c r="C290" s="115" t="s">
        <v>432</v>
      </c>
      <c r="D290" s="95">
        <f>D291</f>
        <v>98000</v>
      </c>
      <c r="E290" s="95">
        <f>E291</f>
        <v>0</v>
      </c>
      <c r="F290" s="95">
        <f t="shared" si="39"/>
        <v>98000</v>
      </c>
    </row>
    <row r="291" spans="1:6" ht="15" customHeight="1" x14ac:dyDescent="0.2">
      <c r="A291" s="90" t="s">
        <v>406</v>
      </c>
      <c r="B291" s="113" t="s">
        <v>124</v>
      </c>
      <c r="C291" s="115" t="s">
        <v>433</v>
      </c>
      <c r="D291" s="95">
        <v>98000</v>
      </c>
      <c r="E291" s="95">
        <v>0</v>
      </c>
      <c r="F291" s="95">
        <f t="shared" si="39"/>
        <v>98000</v>
      </c>
    </row>
    <row r="292" spans="1:6" x14ac:dyDescent="0.2">
      <c r="A292" s="91" t="s">
        <v>434</v>
      </c>
      <c r="B292" s="99" t="s">
        <v>124</v>
      </c>
      <c r="C292" s="96" t="s">
        <v>435</v>
      </c>
      <c r="D292" s="83">
        <f>D293+D296</f>
        <v>470000</v>
      </c>
      <c r="E292" s="83">
        <f>E293+E296</f>
        <v>0</v>
      </c>
      <c r="F292" s="83">
        <f t="shared" ref="F292:F315" si="43">D292-E292</f>
        <v>470000</v>
      </c>
    </row>
    <row r="293" spans="1:6" ht="73.5" customHeight="1" x14ac:dyDescent="0.2">
      <c r="A293" s="90" t="s">
        <v>128</v>
      </c>
      <c r="B293" s="113" t="s">
        <v>124</v>
      </c>
      <c r="C293" s="115" t="s">
        <v>436</v>
      </c>
      <c r="D293" s="95">
        <f>D294</f>
        <v>340000</v>
      </c>
      <c r="E293" s="95">
        <f>E294</f>
        <v>0</v>
      </c>
      <c r="F293" s="95">
        <f t="shared" si="43"/>
        <v>340000</v>
      </c>
    </row>
    <row r="294" spans="1:6" ht="28.15" customHeight="1" x14ac:dyDescent="0.2">
      <c r="A294" s="90" t="s">
        <v>138</v>
      </c>
      <c r="B294" s="113" t="s">
        <v>124</v>
      </c>
      <c r="C294" s="115" t="s">
        <v>437</v>
      </c>
      <c r="D294" s="95">
        <f>D295</f>
        <v>340000</v>
      </c>
      <c r="E294" s="95">
        <f>E295</f>
        <v>0</v>
      </c>
      <c r="F294" s="95">
        <f t="shared" si="43"/>
        <v>340000</v>
      </c>
    </row>
    <row r="295" spans="1:6" ht="56.45" customHeight="1" x14ac:dyDescent="0.2">
      <c r="A295" s="90" t="s">
        <v>220</v>
      </c>
      <c r="B295" s="113" t="s">
        <v>124</v>
      </c>
      <c r="C295" s="115" t="s">
        <v>438</v>
      </c>
      <c r="D295" s="95">
        <f>D306</f>
        <v>340000</v>
      </c>
      <c r="E295" s="95">
        <f>E306</f>
        <v>0</v>
      </c>
      <c r="F295" s="95">
        <f t="shared" si="43"/>
        <v>340000</v>
      </c>
    </row>
    <row r="296" spans="1:6" ht="25.9" customHeight="1" x14ac:dyDescent="0.2">
      <c r="A296" s="90" t="s">
        <v>146</v>
      </c>
      <c r="B296" s="113" t="s">
        <v>124</v>
      </c>
      <c r="C296" s="115" t="s">
        <v>439</v>
      </c>
      <c r="D296" s="95">
        <f>D297</f>
        <v>130000</v>
      </c>
      <c r="E296" s="95">
        <f>E297</f>
        <v>0</v>
      </c>
      <c r="F296" s="95">
        <f t="shared" si="43"/>
        <v>130000</v>
      </c>
    </row>
    <row r="297" spans="1:6" ht="35.25" customHeight="1" x14ac:dyDescent="0.2">
      <c r="A297" s="90" t="s">
        <v>148</v>
      </c>
      <c r="B297" s="113" t="s">
        <v>124</v>
      </c>
      <c r="C297" s="115" t="s">
        <v>440</v>
      </c>
      <c r="D297" s="95">
        <f>D298</f>
        <v>130000</v>
      </c>
      <c r="E297" s="95">
        <f>E298</f>
        <v>0</v>
      </c>
      <c r="F297" s="95">
        <f t="shared" si="43"/>
        <v>130000</v>
      </c>
    </row>
    <row r="298" spans="1:6" ht="14.45" customHeight="1" x14ac:dyDescent="0.2">
      <c r="A298" s="90" t="s">
        <v>152</v>
      </c>
      <c r="B298" s="113" t="s">
        <v>124</v>
      </c>
      <c r="C298" s="115" t="s">
        <v>441</v>
      </c>
      <c r="D298" s="95">
        <f>D302+D309</f>
        <v>130000</v>
      </c>
      <c r="E298" s="95">
        <f>E302+E309</f>
        <v>0</v>
      </c>
      <c r="F298" s="95">
        <f t="shared" si="43"/>
        <v>130000</v>
      </c>
    </row>
    <row r="299" spans="1:6" x14ac:dyDescent="0.2">
      <c r="A299" s="91" t="s">
        <v>442</v>
      </c>
      <c r="B299" s="99" t="s">
        <v>124</v>
      </c>
      <c r="C299" s="96" t="s">
        <v>443</v>
      </c>
      <c r="D299" s="83">
        <f>D300</f>
        <v>115000</v>
      </c>
      <c r="E299" s="83">
        <f>E300</f>
        <v>0</v>
      </c>
      <c r="F299" s="83">
        <f t="shared" si="43"/>
        <v>115000</v>
      </c>
    </row>
    <row r="300" spans="1:6" ht="23.45" customHeight="1" x14ac:dyDescent="0.2">
      <c r="A300" s="90" t="s">
        <v>146</v>
      </c>
      <c r="B300" s="113" t="s">
        <v>124</v>
      </c>
      <c r="C300" s="115" t="s">
        <v>444</v>
      </c>
      <c r="D300" s="95">
        <f t="shared" ref="D300:E300" si="44">D301</f>
        <v>115000</v>
      </c>
      <c r="E300" s="95">
        <f t="shared" si="44"/>
        <v>0</v>
      </c>
      <c r="F300" s="95">
        <f t="shared" si="43"/>
        <v>115000</v>
      </c>
    </row>
    <row r="301" spans="1:6" ht="34.15" customHeight="1" x14ac:dyDescent="0.2">
      <c r="A301" s="90" t="s">
        <v>148</v>
      </c>
      <c r="B301" s="113" t="s">
        <v>124</v>
      </c>
      <c r="C301" s="115" t="s">
        <v>445</v>
      </c>
      <c r="D301" s="97">
        <f>D302</f>
        <v>115000</v>
      </c>
      <c r="E301" s="97">
        <f>E302</f>
        <v>0</v>
      </c>
      <c r="F301" s="95">
        <f t="shared" si="43"/>
        <v>115000</v>
      </c>
    </row>
    <row r="302" spans="1:6" ht="19.5" customHeight="1" x14ac:dyDescent="0.2">
      <c r="A302" s="90" t="s">
        <v>152</v>
      </c>
      <c r="B302" s="113" t="s">
        <v>124</v>
      </c>
      <c r="C302" s="115" t="s">
        <v>446</v>
      </c>
      <c r="D302" s="97">
        <v>115000</v>
      </c>
      <c r="E302" s="97">
        <v>0</v>
      </c>
      <c r="F302" s="95">
        <f t="shared" si="43"/>
        <v>115000</v>
      </c>
    </row>
    <row r="303" spans="1:6" ht="24.6" customHeight="1" x14ac:dyDescent="0.2">
      <c r="A303" s="91" t="s">
        <v>447</v>
      </c>
      <c r="B303" s="99" t="s">
        <v>124</v>
      </c>
      <c r="C303" s="96" t="s">
        <v>448</v>
      </c>
      <c r="D303" s="83">
        <f>D304+D307</f>
        <v>355000</v>
      </c>
      <c r="E303" s="83">
        <f>E304+E307</f>
        <v>0</v>
      </c>
      <c r="F303" s="83">
        <f t="shared" si="43"/>
        <v>355000</v>
      </c>
    </row>
    <row r="304" spans="1:6" ht="72.75" customHeight="1" x14ac:dyDescent="0.2">
      <c r="A304" s="90" t="s">
        <v>128</v>
      </c>
      <c r="B304" s="113" t="s">
        <v>124</v>
      </c>
      <c r="C304" s="115" t="s">
        <v>449</v>
      </c>
      <c r="D304" s="95">
        <f>D305</f>
        <v>340000</v>
      </c>
      <c r="E304" s="95">
        <f>E305</f>
        <v>0</v>
      </c>
      <c r="F304" s="95">
        <f t="shared" si="43"/>
        <v>340000</v>
      </c>
    </row>
    <row r="305" spans="1:6" ht="28.5" customHeight="1" x14ac:dyDescent="0.2">
      <c r="A305" s="90" t="s">
        <v>138</v>
      </c>
      <c r="B305" s="113" t="s">
        <v>124</v>
      </c>
      <c r="C305" s="115" t="s">
        <v>530</v>
      </c>
      <c r="D305" s="95">
        <f>D306</f>
        <v>340000</v>
      </c>
      <c r="E305" s="95">
        <f>E306</f>
        <v>0</v>
      </c>
      <c r="F305" s="95">
        <f t="shared" si="43"/>
        <v>340000</v>
      </c>
    </row>
    <row r="306" spans="1:6" ht="58.5" customHeight="1" x14ac:dyDescent="0.2">
      <c r="A306" s="90" t="s">
        <v>220</v>
      </c>
      <c r="B306" s="113" t="s">
        <v>124</v>
      </c>
      <c r="C306" s="115" t="s">
        <v>531</v>
      </c>
      <c r="D306" s="95">
        <v>340000</v>
      </c>
      <c r="E306" s="95">
        <v>0</v>
      </c>
      <c r="F306" s="95">
        <f t="shared" si="43"/>
        <v>340000</v>
      </c>
    </row>
    <row r="307" spans="1:6" ht="25.9" customHeight="1" x14ac:dyDescent="0.2">
      <c r="A307" s="90" t="s">
        <v>146</v>
      </c>
      <c r="B307" s="113" t="s">
        <v>124</v>
      </c>
      <c r="C307" s="115" t="s">
        <v>529</v>
      </c>
      <c r="D307" s="95">
        <f>D308</f>
        <v>15000</v>
      </c>
      <c r="E307" s="95">
        <v>0</v>
      </c>
      <c r="F307" s="95">
        <f t="shared" si="43"/>
        <v>15000</v>
      </c>
    </row>
    <row r="308" spans="1:6" ht="36.75" customHeight="1" x14ac:dyDescent="0.2">
      <c r="A308" s="90" t="s">
        <v>148</v>
      </c>
      <c r="B308" s="113" t="s">
        <v>124</v>
      </c>
      <c r="C308" s="115" t="s">
        <v>528</v>
      </c>
      <c r="D308" s="95">
        <f>D309</f>
        <v>15000</v>
      </c>
      <c r="E308" s="95">
        <f t="shared" ref="E308:F308" si="45">E309</f>
        <v>0</v>
      </c>
      <c r="F308" s="95">
        <f t="shared" si="45"/>
        <v>15000</v>
      </c>
    </row>
    <row r="309" spans="1:6" ht="14.45" customHeight="1" x14ac:dyDescent="0.2">
      <c r="A309" s="90" t="s">
        <v>152</v>
      </c>
      <c r="B309" s="113" t="s">
        <v>124</v>
      </c>
      <c r="C309" s="115" t="s">
        <v>527</v>
      </c>
      <c r="D309" s="95">
        <v>15000</v>
      </c>
      <c r="E309" s="95">
        <v>0</v>
      </c>
      <c r="F309" s="95">
        <f t="shared" si="43"/>
        <v>15000</v>
      </c>
    </row>
    <row r="310" spans="1:6" ht="25.15" customHeight="1" x14ac:dyDescent="0.2">
      <c r="A310" s="91" t="s">
        <v>450</v>
      </c>
      <c r="B310" s="99" t="s">
        <v>124</v>
      </c>
      <c r="C310" s="96" t="s">
        <v>451</v>
      </c>
      <c r="D310" s="83">
        <f t="shared" ref="D310" si="46">D311</f>
        <v>4437266.5</v>
      </c>
      <c r="E310" s="83">
        <f t="shared" ref="E310" si="47">E311</f>
        <v>319418.06</v>
      </c>
      <c r="F310" s="83">
        <f t="shared" si="43"/>
        <v>4117848.44</v>
      </c>
    </row>
    <row r="311" spans="1:6" ht="25.15" customHeight="1" x14ac:dyDescent="0.2">
      <c r="A311" s="90" t="s">
        <v>452</v>
      </c>
      <c r="B311" s="113" t="s">
        <v>124</v>
      </c>
      <c r="C311" s="115" t="s">
        <v>453</v>
      </c>
      <c r="D311" s="95">
        <f>D312</f>
        <v>4437266.5</v>
      </c>
      <c r="E311" s="95">
        <f t="shared" ref="E311" si="48">E312</f>
        <v>319418.06</v>
      </c>
      <c r="F311" s="95">
        <f t="shared" si="43"/>
        <v>4117848.44</v>
      </c>
    </row>
    <row r="312" spans="1:6" ht="14.45" customHeight="1" x14ac:dyDescent="0.2">
      <c r="A312" s="90" t="s">
        <v>454</v>
      </c>
      <c r="B312" s="113" t="s">
        <v>124</v>
      </c>
      <c r="C312" s="115" t="s">
        <v>455</v>
      </c>
      <c r="D312" s="95">
        <f>D313</f>
        <v>4437266.5</v>
      </c>
      <c r="E312" s="95">
        <f t="shared" ref="E312" si="49">E313</f>
        <v>319418.06</v>
      </c>
      <c r="F312" s="95">
        <f t="shared" si="43"/>
        <v>4117848.44</v>
      </c>
    </row>
    <row r="313" spans="1:6" ht="22.15" customHeight="1" x14ac:dyDescent="0.2">
      <c r="A313" s="91" t="s">
        <v>456</v>
      </c>
      <c r="B313" s="99" t="s">
        <v>124</v>
      </c>
      <c r="C313" s="96" t="s">
        <v>457</v>
      </c>
      <c r="D313" s="83">
        <f>D314</f>
        <v>4437266.5</v>
      </c>
      <c r="E313" s="83">
        <f>E314</f>
        <v>319418.06</v>
      </c>
      <c r="F313" s="83">
        <f t="shared" si="43"/>
        <v>4117848.44</v>
      </c>
    </row>
    <row r="314" spans="1:6" ht="22.15" customHeight="1" x14ac:dyDescent="0.2">
      <c r="A314" s="90" t="s">
        <v>452</v>
      </c>
      <c r="B314" s="113" t="s">
        <v>124</v>
      </c>
      <c r="C314" s="115" t="s">
        <v>458</v>
      </c>
      <c r="D314" s="101">
        <f>D315</f>
        <v>4437266.5</v>
      </c>
      <c r="E314" s="101">
        <f>E315</f>
        <v>319418.06</v>
      </c>
      <c r="F314" s="95">
        <f t="shared" si="43"/>
        <v>4117848.44</v>
      </c>
    </row>
    <row r="315" spans="1:6" ht="13.9" customHeight="1" x14ac:dyDescent="0.2">
      <c r="A315" s="90" t="s">
        <v>454</v>
      </c>
      <c r="B315" s="113" t="s">
        <v>124</v>
      </c>
      <c r="C315" s="115" t="s">
        <v>459</v>
      </c>
      <c r="D315" s="98">
        <v>4437266.5</v>
      </c>
      <c r="E315" s="98">
        <v>319418.06</v>
      </c>
      <c r="F315" s="98">
        <f t="shared" si="43"/>
        <v>4117848.44</v>
      </c>
    </row>
    <row r="316" spans="1:6" ht="15" customHeight="1" x14ac:dyDescent="0.2">
      <c r="A316" s="90"/>
      <c r="B316" s="113"/>
      <c r="C316" s="115"/>
      <c r="D316" s="98"/>
      <c r="E316" s="98"/>
      <c r="F316" s="98"/>
    </row>
    <row r="317" spans="1:6" ht="25.9" customHeight="1" x14ac:dyDescent="0.2">
      <c r="A317" s="90" t="s">
        <v>460</v>
      </c>
      <c r="B317" s="113" t="s">
        <v>461</v>
      </c>
      <c r="C317" s="115" t="s">
        <v>125</v>
      </c>
      <c r="D317" s="95">
        <v>-50000</v>
      </c>
      <c r="E317" s="95">
        <f>'Доходы+'!E19-'Расходы+'!E11</f>
        <v>-5780990.0200000107</v>
      </c>
      <c r="F317" s="95" t="s">
        <v>462</v>
      </c>
    </row>
    <row r="319" spans="1:6" ht="12.75" customHeight="1" x14ac:dyDescent="0.2">
      <c r="D319" s="59"/>
      <c r="E319" s="59"/>
    </row>
    <row r="321" spans="4:5" ht="12.75" customHeight="1" x14ac:dyDescent="0.2">
      <c r="D321" s="60"/>
      <c r="E321" s="60"/>
    </row>
  </sheetData>
  <mergeCells count="7">
    <mergeCell ref="F4:F9"/>
    <mergeCell ref="C4:C9"/>
    <mergeCell ref="A2:D2"/>
    <mergeCell ref="A4:A9"/>
    <mergeCell ref="B4:B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view="pageBreakPreview" topLeftCell="A3" zoomScale="110" zoomScaleNormal="100" zoomScaleSheetLayoutView="110" workbookViewId="0">
      <selection activeCell="E19" sqref="E19"/>
    </sheetView>
  </sheetViews>
  <sheetFormatPr defaultColWidth="9.140625" defaultRowHeight="12.75" customHeight="1" x14ac:dyDescent="0.2"/>
  <cols>
    <col min="1" max="1" width="45.42578125" style="20" customWidth="1"/>
    <col min="2" max="2" width="5.5703125" style="20" customWidth="1"/>
    <col min="3" max="3" width="31.42578125" style="20" customWidth="1"/>
    <col min="4" max="4" width="17.7109375" style="20" customWidth="1"/>
    <col min="5" max="5" width="14" style="20" customWidth="1"/>
    <col min="6" max="6" width="15.7109375" style="20" customWidth="1"/>
    <col min="7" max="16384" width="9.140625" style="20"/>
  </cols>
  <sheetData>
    <row r="1" spans="1:6" ht="11.1" customHeight="1" x14ac:dyDescent="0.2">
      <c r="A1" s="129" t="s">
        <v>463</v>
      </c>
      <c r="B1" s="129"/>
      <c r="C1" s="129"/>
      <c r="D1" s="129"/>
      <c r="E1" s="129"/>
      <c r="F1" s="129"/>
    </row>
    <row r="2" spans="1:6" ht="13.15" customHeight="1" x14ac:dyDescent="0.25">
      <c r="A2" s="119" t="s">
        <v>464</v>
      </c>
      <c r="B2" s="119"/>
      <c r="C2" s="119"/>
      <c r="D2" s="119"/>
      <c r="E2" s="119"/>
      <c r="F2" s="119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37">
        <v>1</v>
      </c>
      <c r="B4" s="37">
        <v>2</v>
      </c>
      <c r="C4" s="37">
        <v>3</v>
      </c>
      <c r="D4" s="38" t="s">
        <v>26</v>
      </c>
      <c r="E4" s="38" t="s">
        <v>27</v>
      </c>
      <c r="F4" s="38" t="s">
        <v>28</v>
      </c>
    </row>
    <row r="5" spans="1:6" ht="4.9000000000000004" customHeight="1" x14ac:dyDescent="0.2">
      <c r="A5" s="130" t="s">
        <v>20</v>
      </c>
      <c r="B5" s="130" t="s">
        <v>21</v>
      </c>
      <c r="C5" s="130" t="s">
        <v>465</v>
      </c>
      <c r="D5" s="131" t="s">
        <v>23</v>
      </c>
      <c r="E5" s="131" t="s">
        <v>24</v>
      </c>
      <c r="F5" s="131" t="s">
        <v>25</v>
      </c>
    </row>
    <row r="6" spans="1:6" ht="6" customHeight="1" x14ac:dyDescent="0.2">
      <c r="A6" s="130"/>
      <c r="B6" s="130"/>
      <c r="C6" s="130"/>
      <c r="D6" s="131"/>
      <c r="E6" s="131"/>
      <c r="F6" s="131"/>
    </row>
    <row r="7" spans="1:6" ht="4.9000000000000004" customHeight="1" x14ac:dyDescent="0.2">
      <c r="A7" s="130"/>
      <c r="B7" s="130"/>
      <c r="C7" s="130"/>
      <c r="D7" s="131"/>
      <c r="E7" s="131"/>
      <c r="F7" s="131"/>
    </row>
    <row r="8" spans="1:6" ht="6" customHeight="1" x14ac:dyDescent="0.2">
      <c r="A8" s="130"/>
      <c r="B8" s="130"/>
      <c r="C8" s="130"/>
      <c r="D8" s="131"/>
      <c r="E8" s="131"/>
      <c r="F8" s="131"/>
    </row>
    <row r="9" spans="1:6" ht="6" customHeight="1" x14ac:dyDescent="0.2">
      <c r="A9" s="130"/>
      <c r="B9" s="130"/>
      <c r="C9" s="130"/>
      <c r="D9" s="131"/>
      <c r="E9" s="131"/>
      <c r="F9" s="131"/>
    </row>
    <row r="10" spans="1:6" ht="6.6" customHeight="1" x14ac:dyDescent="0.2">
      <c r="A10" s="130"/>
      <c r="B10" s="130"/>
      <c r="C10" s="130"/>
      <c r="D10" s="131"/>
      <c r="E10" s="131"/>
      <c r="F10" s="131"/>
    </row>
    <row r="11" spans="1:6" ht="13.15" hidden="1" customHeight="1" x14ac:dyDescent="0.2">
      <c r="A11" s="130"/>
      <c r="B11" s="130"/>
      <c r="C11" s="130"/>
      <c r="D11" s="131"/>
      <c r="E11" s="131"/>
      <c r="F11" s="131"/>
    </row>
    <row r="12" spans="1:6" x14ac:dyDescent="0.2">
      <c r="A12" s="37">
        <v>1</v>
      </c>
      <c r="B12" s="37">
        <v>2</v>
      </c>
      <c r="C12" s="37">
        <v>3</v>
      </c>
      <c r="D12" s="38" t="s">
        <v>26</v>
      </c>
      <c r="E12" s="38" t="s">
        <v>27</v>
      </c>
      <c r="F12" s="38" t="s">
        <v>28</v>
      </c>
    </row>
    <row r="13" spans="1:6" ht="26.25" customHeight="1" x14ac:dyDescent="0.2">
      <c r="A13" s="61" t="s">
        <v>466</v>
      </c>
      <c r="B13" s="62" t="s">
        <v>467</v>
      </c>
      <c r="C13" s="63" t="s">
        <v>494</v>
      </c>
      <c r="D13" s="108">
        <f>D15+D24</f>
        <v>50000</v>
      </c>
      <c r="E13" s="108">
        <f>E24+E15</f>
        <v>5780990.0200000033</v>
      </c>
      <c r="F13" s="80">
        <f>D13-E13</f>
        <v>-5730990.0200000033</v>
      </c>
    </row>
    <row r="14" spans="1:6" x14ac:dyDescent="0.2">
      <c r="A14" s="64" t="s">
        <v>495</v>
      </c>
      <c r="B14" s="65"/>
      <c r="C14" s="66"/>
      <c r="D14" s="66"/>
      <c r="E14" s="136"/>
      <c r="F14" s="137"/>
    </row>
    <row r="15" spans="1:6" ht="28.5" customHeight="1" x14ac:dyDescent="0.2">
      <c r="A15" s="67" t="s">
        <v>468</v>
      </c>
      <c r="B15" s="68" t="s">
        <v>469</v>
      </c>
      <c r="C15" s="69" t="s">
        <v>494</v>
      </c>
      <c r="D15" s="70">
        <f>D17</f>
        <v>50000</v>
      </c>
      <c r="E15" s="70">
        <f>E17</f>
        <v>0</v>
      </c>
      <c r="F15" s="80">
        <f>D15-E15</f>
        <v>50000</v>
      </c>
    </row>
    <row r="16" spans="1:6" x14ac:dyDescent="0.2">
      <c r="A16" s="71" t="s">
        <v>470</v>
      </c>
      <c r="B16" s="72"/>
      <c r="C16" s="73"/>
      <c r="D16" s="73"/>
      <c r="E16" s="138"/>
      <c r="F16" s="81"/>
    </row>
    <row r="17" spans="1:6" ht="26.45" customHeight="1" x14ac:dyDescent="0.2">
      <c r="A17" s="74" t="s">
        <v>496</v>
      </c>
      <c r="B17" s="75" t="s">
        <v>469</v>
      </c>
      <c r="C17" s="76" t="s">
        <v>497</v>
      </c>
      <c r="D17" s="77">
        <f>D18+D20</f>
        <v>50000</v>
      </c>
      <c r="E17" s="77">
        <f>E18+E20</f>
        <v>0</v>
      </c>
      <c r="F17" s="80">
        <f>D17-E17</f>
        <v>50000</v>
      </c>
    </row>
    <row r="18" spans="1:6" ht="29.45" customHeight="1" x14ac:dyDescent="0.2">
      <c r="A18" s="74" t="s">
        <v>498</v>
      </c>
      <c r="B18" s="75" t="s">
        <v>469</v>
      </c>
      <c r="C18" s="76" t="s">
        <v>499</v>
      </c>
      <c r="D18" s="77">
        <f>D19</f>
        <v>31400000</v>
      </c>
      <c r="E18" s="77"/>
      <c r="F18" s="55">
        <f>F19</f>
        <v>31400000</v>
      </c>
    </row>
    <row r="19" spans="1:6" ht="41.25" customHeight="1" x14ac:dyDescent="0.2">
      <c r="A19" s="74" t="s">
        <v>500</v>
      </c>
      <c r="B19" s="75" t="s">
        <v>469</v>
      </c>
      <c r="C19" s="76" t="s">
        <v>501</v>
      </c>
      <c r="D19" s="77">
        <v>31400000</v>
      </c>
      <c r="E19" s="139"/>
      <c r="F19" s="55">
        <f>D19-E19</f>
        <v>31400000</v>
      </c>
    </row>
    <row r="20" spans="1:6" ht="37.9" customHeight="1" x14ac:dyDescent="0.2">
      <c r="A20" s="74" t="s">
        <v>502</v>
      </c>
      <c r="B20" s="75" t="s">
        <v>469</v>
      </c>
      <c r="C20" s="76" t="s">
        <v>503</v>
      </c>
      <c r="D20" s="77">
        <f>D21</f>
        <v>-31350000</v>
      </c>
      <c r="E20" s="77">
        <f>E21</f>
        <v>0</v>
      </c>
      <c r="F20" s="55">
        <f>D20-E20</f>
        <v>-31350000</v>
      </c>
    </row>
    <row r="21" spans="1:6" ht="39.6" customHeight="1" x14ac:dyDescent="0.2">
      <c r="A21" s="74" t="s">
        <v>504</v>
      </c>
      <c r="B21" s="75" t="s">
        <v>469</v>
      </c>
      <c r="C21" s="76" t="s">
        <v>505</v>
      </c>
      <c r="D21" s="77">
        <v>-31350000</v>
      </c>
      <c r="E21" s="135">
        <v>0</v>
      </c>
      <c r="F21" s="55">
        <f>D21-E21</f>
        <v>-31350000</v>
      </c>
    </row>
    <row r="22" spans="1:6" ht="27" customHeight="1" x14ac:dyDescent="0.2">
      <c r="A22" s="78" t="s">
        <v>471</v>
      </c>
      <c r="B22" s="68" t="s">
        <v>472</v>
      </c>
      <c r="C22" s="69" t="s">
        <v>494</v>
      </c>
      <c r="D22" s="70" t="s">
        <v>40</v>
      </c>
      <c r="E22" s="70" t="s">
        <v>40</v>
      </c>
      <c r="F22" s="80" t="s">
        <v>40</v>
      </c>
    </row>
    <row r="23" spans="1:6" ht="15.75" customHeight="1" x14ac:dyDescent="0.2">
      <c r="A23" s="74" t="s">
        <v>470</v>
      </c>
      <c r="B23" s="72"/>
      <c r="C23" s="73" t="s">
        <v>506</v>
      </c>
      <c r="D23" s="73" t="s">
        <v>506</v>
      </c>
      <c r="E23" s="73" t="s">
        <v>506</v>
      </c>
      <c r="F23" s="73" t="s">
        <v>506</v>
      </c>
    </row>
    <row r="24" spans="1:6" ht="15.75" customHeight="1" x14ac:dyDescent="0.2">
      <c r="A24" s="67" t="s">
        <v>507</v>
      </c>
      <c r="B24" s="68" t="s">
        <v>473</v>
      </c>
      <c r="C24" s="76" t="s">
        <v>508</v>
      </c>
      <c r="D24" s="70">
        <f>D25</f>
        <v>0</v>
      </c>
      <c r="E24" s="70">
        <f>E25</f>
        <v>5780990.0200000033</v>
      </c>
      <c r="F24" s="80">
        <f>D25-E25</f>
        <v>-5780990.0200000033</v>
      </c>
    </row>
    <row r="25" spans="1:6" ht="31.5" customHeight="1" x14ac:dyDescent="0.2">
      <c r="A25" s="74" t="s">
        <v>509</v>
      </c>
      <c r="B25" s="75" t="s">
        <v>473</v>
      </c>
      <c r="C25" s="76" t="s">
        <v>508</v>
      </c>
      <c r="D25" s="77">
        <f>D26+D30</f>
        <v>0</v>
      </c>
      <c r="E25" s="77">
        <f>E26+E30</f>
        <v>5780990.0200000033</v>
      </c>
      <c r="F25" s="55">
        <f>D25-E25</f>
        <v>-5780990.0200000033</v>
      </c>
    </row>
    <row r="26" spans="1:6" ht="16.5" customHeight="1" x14ac:dyDescent="0.2">
      <c r="A26" s="67" t="s">
        <v>474</v>
      </c>
      <c r="B26" s="68" t="s">
        <v>475</v>
      </c>
      <c r="C26" s="76" t="s">
        <v>510</v>
      </c>
      <c r="D26" s="70">
        <f t="shared" ref="D26:E28" si="0">D27</f>
        <v>-661972216.32000005</v>
      </c>
      <c r="E26" s="70">
        <f t="shared" si="0"/>
        <v>-48951203.909999996</v>
      </c>
      <c r="F26" s="56" t="s">
        <v>462</v>
      </c>
    </row>
    <row r="27" spans="1:6" ht="27.75" customHeight="1" x14ac:dyDescent="0.2">
      <c r="A27" s="74" t="s">
        <v>511</v>
      </c>
      <c r="B27" s="75" t="s">
        <v>475</v>
      </c>
      <c r="C27" s="76" t="s">
        <v>512</v>
      </c>
      <c r="D27" s="77">
        <f t="shared" si="0"/>
        <v>-661972216.32000005</v>
      </c>
      <c r="E27" s="77">
        <f t="shared" si="0"/>
        <v>-48951203.909999996</v>
      </c>
      <c r="F27" s="57" t="s">
        <v>462</v>
      </c>
    </row>
    <row r="28" spans="1:6" ht="27" customHeight="1" x14ac:dyDescent="0.2">
      <c r="A28" s="74" t="s">
        <v>513</v>
      </c>
      <c r="B28" s="75" t="s">
        <v>475</v>
      </c>
      <c r="C28" s="76" t="s">
        <v>514</v>
      </c>
      <c r="D28" s="77">
        <f t="shared" si="0"/>
        <v>-661972216.32000005</v>
      </c>
      <c r="E28" s="77">
        <f t="shared" si="0"/>
        <v>-48951203.909999996</v>
      </c>
      <c r="F28" s="57" t="s">
        <v>462</v>
      </c>
    </row>
    <row r="29" spans="1:6" ht="29.25" customHeight="1" x14ac:dyDescent="0.2">
      <c r="A29" s="74" t="s">
        <v>515</v>
      </c>
      <c r="B29" s="75" t="s">
        <v>475</v>
      </c>
      <c r="C29" s="76" t="s">
        <v>516</v>
      </c>
      <c r="D29" s="77">
        <v>-661972216.32000005</v>
      </c>
      <c r="E29" s="77">
        <v>-48951203.909999996</v>
      </c>
      <c r="F29" s="57" t="s">
        <v>462</v>
      </c>
    </row>
    <row r="30" spans="1:6" ht="16.5" customHeight="1" x14ac:dyDescent="0.2">
      <c r="A30" s="67" t="s">
        <v>476</v>
      </c>
      <c r="B30" s="68" t="s">
        <v>477</v>
      </c>
      <c r="C30" s="76" t="s">
        <v>517</v>
      </c>
      <c r="D30" s="70">
        <f t="shared" ref="D30:E32" si="1">D31</f>
        <v>661972216.32000005</v>
      </c>
      <c r="E30" s="70">
        <f t="shared" si="1"/>
        <v>54732193.93</v>
      </c>
      <c r="F30" s="56" t="s">
        <v>462</v>
      </c>
    </row>
    <row r="31" spans="1:6" ht="26.45" customHeight="1" x14ac:dyDescent="0.2">
      <c r="A31" s="74" t="s">
        <v>518</v>
      </c>
      <c r="B31" s="75" t="s">
        <v>477</v>
      </c>
      <c r="C31" s="76" t="s">
        <v>519</v>
      </c>
      <c r="D31" s="109">
        <f t="shared" si="1"/>
        <v>661972216.32000005</v>
      </c>
      <c r="E31" s="109">
        <f t="shared" si="1"/>
        <v>54732193.93</v>
      </c>
      <c r="F31" s="57" t="s">
        <v>462</v>
      </c>
    </row>
    <row r="32" spans="1:6" ht="28.15" customHeight="1" x14ac:dyDescent="0.2">
      <c r="A32" s="74" t="s">
        <v>520</v>
      </c>
      <c r="B32" s="75" t="s">
        <v>477</v>
      </c>
      <c r="C32" s="76" t="s">
        <v>521</v>
      </c>
      <c r="D32" s="77">
        <f t="shared" si="1"/>
        <v>661972216.32000005</v>
      </c>
      <c r="E32" s="77">
        <f t="shared" si="1"/>
        <v>54732193.93</v>
      </c>
      <c r="F32" s="57" t="s">
        <v>462</v>
      </c>
    </row>
    <row r="33" spans="1:6" ht="28.15" customHeight="1" x14ac:dyDescent="0.2">
      <c r="A33" s="74" t="s">
        <v>522</v>
      </c>
      <c r="B33" s="75" t="s">
        <v>477</v>
      </c>
      <c r="C33" s="76" t="s">
        <v>523</v>
      </c>
      <c r="D33" s="77">
        <v>661972216.32000005</v>
      </c>
      <c r="E33" s="77">
        <v>54732193.93</v>
      </c>
      <c r="F33" s="57" t="s">
        <v>462</v>
      </c>
    </row>
    <row r="34" spans="1:6" ht="12.75" customHeight="1" x14ac:dyDescent="0.2">
      <c r="F34" s="5"/>
    </row>
    <row r="36" spans="1:6" ht="77.25" customHeight="1" x14ac:dyDescent="0.25">
      <c r="A36" s="39" t="s">
        <v>704</v>
      </c>
      <c r="B36" s="16"/>
      <c r="C36" s="17"/>
      <c r="D36" s="16"/>
      <c r="E36" s="128" t="s">
        <v>648</v>
      </c>
      <c r="F36" s="128"/>
    </row>
    <row r="37" spans="1:6" ht="12.75" customHeight="1" x14ac:dyDescent="0.25">
      <c r="A37" s="16"/>
      <c r="B37" s="16"/>
      <c r="C37" s="104" t="s">
        <v>524</v>
      </c>
      <c r="D37" s="16"/>
      <c r="E37" s="16" t="s">
        <v>525</v>
      </c>
      <c r="F37" s="16"/>
    </row>
    <row r="38" spans="1:6" ht="12.75" customHeight="1" x14ac:dyDescent="0.25">
      <c r="A38" s="16"/>
      <c r="B38" s="16"/>
      <c r="C38" s="104"/>
      <c r="D38" s="16"/>
      <c r="E38" s="16"/>
      <c r="F38" s="16"/>
    </row>
    <row r="39" spans="1:6" ht="27.6" customHeight="1" x14ac:dyDescent="0.25">
      <c r="A39" s="16" t="s">
        <v>701</v>
      </c>
      <c r="B39" s="16"/>
      <c r="C39" s="16"/>
      <c r="D39" s="16"/>
      <c r="E39" s="16"/>
      <c r="F39" s="16"/>
    </row>
    <row r="40" spans="1:6" ht="17.45" customHeight="1" x14ac:dyDescent="0.25">
      <c r="A40" s="16" t="s">
        <v>526</v>
      </c>
      <c r="B40" s="16"/>
      <c r="C40" s="17"/>
      <c r="D40" s="16"/>
      <c r="E40" s="128" t="s">
        <v>702</v>
      </c>
      <c r="F40" s="128"/>
    </row>
    <row r="41" spans="1:6" ht="12.75" customHeight="1" x14ac:dyDescent="0.25">
      <c r="A41" s="16"/>
      <c r="B41" s="16"/>
      <c r="C41" s="104" t="s">
        <v>524</v>
      </c>
      <c r="D41" s="16"/>
      <c r="E41" s="16" t="s">
        <v>525</v>
      </c>
      <c r="F41" s="16"/>
    </row>
    <row r="42" spans="1:6" ht="12.75" customHeight="1" x14ac:dyDescent="0.25">
      <c r="A42" s="16"/>
      <c r="B42" s="16"/>
      <c r="C42" s="16"/>
      <c r="D42" s="16"/>
      <c r="E42" s="16"/>
      <c r="F42" s="16"/>
    </row>
    <row r="43" spans="1:6" ht="18.600000000000001" customHeight="1" x14ac:dyDescent="0.25">
      <c r="A43" s="18" t="s">
        <v>697</v>
      </c>
      <c r="B43" s="16"/>
      <c r="C43" s="17"/>
      <c r="D43" s="16"/>
      <c r="E43" s="128" t="s">
        <v>698</v>
      </c>
      <c r="F43" s="128"/>
    </row>
    <row r="44" spans="1:6" ht="12.75" customHeight="1" x14ac:dyDescent="0.25">
      <c r="A44" s="16"/>
      <c r="B44" s="16"/>
      <c r="C44" s="104" t="s">
        <v>524</v>
      </c>
      <c r="D44" s="16"/>
      <c r="E44" s="16" t="s">
        <v>525</v>
      </c>
      <c r="F44" s="16"/>
    </row>
    <row r="47" spans="1:6" ht="12.75" customHeight="1" x14ac:dyDescent="0.2">
      <c r="A47" s="6" t="s">
        <v>714</v>
      </c>
    </row>
  </sheetData>
  <mergeCells count="11">
    <mergeCell ref="E36:F36"/>
    <mergeCell ref="E40:F40"/>
    <mergeCell ref="E43:F43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4" stopIfTrue="1" operator="equal">
      <formula>0</formula>
    </cfRule>
  </conditionalFormatting>
  <conditionalFormatting sqref="F34">
    <cfRule type="cellIs" dxfId="18" priority="20" stopIfTrue="1" operator="equal">
      <formula>0</formula>
    </cfRule>
  </conditionalFormatting>
  <conditionalFormatting sqref="F32">
    <cfRule type="cellIs" dxfId="17" priority="2" stopIfTrue="1" operator="equal">
      <formula>0</formula>
    </cfRule>
  </conditionalFormatting>
  <conditionalFormatting sqref="F33">
    <cfRule type="cellIs" dxfId="16" priority="4" stopIfTrue="1" operator="equal">
      <formula>0</formula>
    </cfRule>
  </conditionalFormatting>
  <conditionalFormatting sqref="F29:F30">
    <cfRule type="cellIs" dxfId="15" priority="3" stopIfTrue="1" operator="equal">
      <formula>0</formula>
    </cfRule>
  </conditionalFormatting>
  <conditionalFormatting sqref="E22:F22">
    <cfRule type="cellIs" dxfId="14" priority="14" stopIfTrue="1" operator="equal">
      <formula>0</formula>
    </cfRule>
  </conditionalFormatting>
  <conditionalFormatting sqref="F24">
    <cfRule type="cellIs" dxfId="13" priority="13" stopIfTrue="1" operator="equal">
      <formula>0</formula>
    </cfRule>
  </conditionalFormatting>
  <conditionalFormatting sqref="F25 F15:F16">
    <cfRule type="cellIs" dxfId="12" priority="11" stopIfTrue="1" operator="equal">
      <formula>0</formula>
    </cfRule>
  </conditionalFormatting>
  <conditionalFormatting sqref="E26">
    <cfRule type="cellIs" dxfId="11" priority="10" stopIfTrue="1" operator="equal">
      <formula>0</formula>
    </cfRule>
  </conditionalFormatting>
  <conditionalFormatting sqref="E27">
    <cfRule type="cellIs" dxfId="10" priority="9" stopIfTrue="1" operator="equal">
      <formula>0</formula>
    </cfRule>
  </conditionalFormatting>
  <conditionalFormatting sqref="F26:F27">
    <cfRule type="cellIs" dxfId="9" priority="7" stopIfTrue="1" operator="equal">
      <formula>0</formula>
    </cfRule>
  </conditionalFormatting>
  <conditionalFormatting sqref="F28">
    <cfRule type="cellIs" dxfId="8" priority="6" stopIfTrue="1" operator="equal">
      <formula>0</formula>
    </cfRule>
  </conditionalFormatting>
  <conditionalFormatting sqref="F31">
    <cfRule type="cellIs" dxfId="7" priority="5" stopIfTrue="1" operator="equal">
      <formula>0</formula>
    </cfRule>
  </conditionalFormatting>
  <conditionalFormatting sqref="F13">
    <cfRule type="cellIs" dxfId="6" priority="19" stopIfTrue="1" operator="equal">
      <formula>0</formula>
    </cfRule>
  </conditionalFormatting>
  <conditionalFormatting sqref="E18:F18">
    <cfRule type="cellIs" dxfId="5" priority="18" stopIfTrue="1" operator="equal">
      <formula>0</formula>
    </cfRule>
  </conditionalFormatting>
  <conditionalFormatting sqref="F19:F21">
    <cfRule type="cellIs" dxfId="3" priority="16" stopIfTrue="1" operator="equal">
      <formula>0</formula>
    </cfRule>
  </conditionalFormatting>
  <conditionalFormatting sqref="E21">
    <cfRule type="cellIs" dxfId="2" priority="15" stopIfTrue="1" operator="equal">
      <formula>0</formula>
    </cfRule>
  </conditionalFormatting>
  <conditionalFormatting sqref="E19">
    <cfRule type="cellIs" dxfId="1" priority="1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27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5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487</v>
      </c>
    </row>
    <row r="7" spans="1:2" x14ac:dyDescent="0.2">
      <c r="A7" t="s">
        <v>488</v>
      </c>
      <c r="B7" t="s">
        <v>487</v>
      </c>
    </row>
    <row r="8" spans="1:2" x14ac:dyDescent="0.2">
      <c r="A8" t="s">
        <v>489</v>
      </c>
      <c r="B8" t="s">
        <v>490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Доходы+</vt:lpstr>
      <vt:lpstr>Расходы+</vt:lpstr>
      <vt:lpstr>Источники+ </vt:lpstr>
      <vt:lpstr>_params</vt:lpstr>
      <vt:lpstr>'Доходы+'!APPT</vt:lpstr>
      <vt:lpstr>'Источники+ '!APPT</vt:lpstr>
      <vt:lpstr>'Расходы+'!APPT</vt:lpstr>
      <vt:lpstr>'Доходы+'!FILE_NAME</vt:lpstr>
      <vt:lpstr>'Доходы+'!FIO</vt:lpstr>
      <vt:lpstr>'Расходы+'!FIO</vt:lpstr>
      <vt:lpstr>'Доходы+'!FORM_CODE</vt:lpstr>
      <vt:lpstr>'Источники+ '!LAST_CELL</vt:lpstr>
      <vt:lpstr>'Расходы+'!LAST_CELL</vt:lpstr>
      <vt:lpstr>'Доходы+'!PERIOD</vt:lpstr>
      <vt:lpstr>'Доходы+'!RANGE_NAMES</vt:lpstr>
      <vt:lpstr>'Доходы+'!RBEGIN_1</vt:lpstr>
      <vt:lpstr>'Источники+ '!RBEGIN_1</vt:lpstr>
      <vt:lpstr>'Расходы+'!RBEGIN_1</vt:lpstr>
      <vt:lpstr>'Доходы+'!REG_DATE</vt:lpstr>
      <vt:lpstr>'Источники+ '!REND_1</vt:lpstr>
      <vt:lpstr>'Расходы+'!REND_1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'Расходы+'!SIGN</vt:lpstr>
      <vt:lpstr>'Доходы+'!SRC_CODE</vt:lpstr>
      <vt:lpstr>'Доходы+'!SRC_KIND</vt:lpstr>
      <vt:lpstr>'Доходы+'!Область_печати</vt:lpstr>
      <vt:lpstr>'Расходы+'!Область_печати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Рамошина Виктория Викторовна</cp:lastModifiedBy>
  <cp:lastPrinted>2022-02-24T13:46:27Z</cp:lastPrinted>
  <dcterms:created xsi:type="dcterms:W3CDTF">2019-02-22T07:57:33Z</dcterms:created>
  <dcterms:modified xsi:type="dcterms:W3CDTF">2022-02-24T13:55:59Z</dcterms:modified>
</cp:coreProperties>
</file>