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12480" tabRatio="500" activeTab="0"/>
  </bookViews>
  <sheets>
    <sheet name="Ведомственная" sheetId="1" r:id="rId1"/>
  </sheets>
  <definedNames>
    <definedName name="Excel_BuiltIn__FilterDatabase" localSheetId="0">'Ведомственная'!$A$7:$E$68</definedName>
    <definedName name="Excel_BuiltIn_Print_Area" localSheetId="0">'Ведомственная'!$A$1:$E$262</definedName>
    <definedName name="_xlnm.Print_Titles" localSheetId="0">'Ведомственная'!$9:$10</definedName>
    <definedName name="_xlnm.Print_Area" localSheetId="0">'Ведомственная'!$A$1:$E$547</definedName>
  </definedNames>
  <calcPr fullCalcOnLoad="1"/>
</workbook>
</file>

<file path=xl/sharedStrings.xml><?xml version="1.0" encoding="utf-8"?>
<sst xmlns="http://schemas.openxmlformats.org/spreadsheetml/2006/main" count="2158" uniqueCount="517">
  <si>
    <t>Приложение 2</t>
  </si>
  <si>
    <t xml:space="preserve">"Об утверждении отчета об исполнении  бюджета муниципального </t>
  </si>
  <si>
    <t>Наименование</t>
  </si>
  <si>
    <t>глава</t>
  </si>
  <si>
    <t>ЦСР</t>
  </si>
  <si>
    <t>ВР</t>
  </si>
  <si>
    <t>Сумма, рублей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</si>
  <si>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</si>
  <si>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</si>
  <si>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</si>
  <si>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</si>
  <si>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Выполнение учреждениями культуры муниципальных заданий</t>
  </si>
  <si>
    <t>Предоставление субсидий бюджетным, автономным учреждениям и иным некоммерческим организациям</t>
  </si>
  <si>
    <t>Организация и проведение мероприятий, посвящённых профессиональным, календарным, традиционным, обрядовым, религиозным праздникам, юбилейным датам и так далее</t>
  </si>
  <si>
    <t>Проведение и участие в районных республиканских, межрегиональных, всероссийских конкурсах исполнительского мастерства, художественной самодеятельности, конкурсах и выставках художников, семинаров, конференций, круглых столов и так далее</t>
  </si>
  <si>
    <t>Комплектование документных и книжных фондов</t>
  </si>
  <si>
    <t>Укрепление учебной, материально-технической базы учреждений культуры</t>
  </si>
  <si>
    <t>Расходы на реализацию основного мероприятия</t>
  </si>
  <si>
    <t>Социальное обеспечение и иные выплаты населению</t>
  </si>
  <si>
    <t>Обеспечение деятельности КДЮСШ</t>
  </si>
  <si>
    <t>Организация и проведение физкультурно-спортивных мероприятий</t>
  </si>
  <si>
    <t>Участие в республиканских, российских и международных соревнованиях, сборах, мастер-классах</t>
  </si>
  <si>
    <t>Приобретение и установка противопожарного оборудования и инвентаря, выполнение работ по противопожарной защите</t>
  </si>
  <si>
    <t>Содержание систем антитеррористической защищенности учреждений и объектов массового пребывания людей</t>
  </si>
  <si>
    <t>Финансово-инвестиционная поддержка малого и среднего предпринимательства</t>
  </si>
  <si>
    <t>Предоставление субсидий крестьянским (фермерским) хозяйствам на содержание сельскохозяйственных животных</t>
  </si>
  <si>
    <t>Организация осуществления перевозок пассажиров и багажа автомобильным транспортом</t>
  </si>
  <si>
    <t>Содержание и обустройство остановочных пунктов, расположенных на 1164 км р. Печора в районе местечка Кузьдибож</t>
  </si>
  <si>
    <t>Обеспечение обустройства и содержания технических средств организации безопасного дорожного движения</t>
  </si>
  <si>
    <t>Капитальные вложения в объекты государственной (муниципальной) собственности</t>
  </si>
  <si>
    <t>Предоставление социальных выплат молодым семьям</t>
  </si>
  <si>
    <t>Организация и проведение социально значимых мероприятий</t>
  </si>
  <si>
    <t>Оказание адресной помощи населению, а также дополнительных мер социальной поддержки</t>
  </si>
  <si>
    <t>Выполнение функций и полномочий органов местного самоуправления</t>
  </si>
  <si>
    <t>Оснащение объектов муниципальной собственности приборами учета энергетических ресурсов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</si>
  <si>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</si>
  <si>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мер социальной поддержки по оплате жилого помещения и коммунальных услуг работникам учреждений образования</t>
  </si>
  <si>
    <t>Меры социальной поддержки обучающимся, воспитанникам образовательных учреждений</t>
  </si>
  <si>
    <t>Выполнение работ по ремонту, капитальному ремонту, реконструкции зданий, помещений учреждений образования</t>
  </si>
  <si>
    <t>Руководство и управление в сфере образования на муниципальном уровне, направленные на обеспечение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</si>
  <si>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</si>
  <si>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Обслуживание государственного (муниципального) долга</t>
  </si>
  <si>
    <t>Реализация функций аппарата исполнителей и участников программы</t>
  </si>
  <si>
    <t>Обеспечение деятельности представительного органа городского округа "Вуктыл"</t>
  </si>
  <si>
    <t>Субсидия на погашение кредиторской задолженности прошлых лет</t>
  </si>
  <si>
    <t>Подготовка должностных лиц и специалистов в области гражданской защиты и пожарной безопасности</t>
  </si>
  <si>
    <t>Обеспечение жилыми помещениями детей-сирот, детей, оставшихся без попечения родителей, и лиц из их числа по договорам найма специализированных жилых помещений</t>
  </si>
  <si>
    <t>Предоставление единовременных денежных выплат на строительство или приобретение жилого помещения отдельным категориям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</si>
  <si>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Глава муниципального образования городского округа "Вуктыл" - руководитель администрации городского округа "Вуктыл"</t>
  </si>
  <si>
    <t>Муниципальная программа городского округа "Вуктыл" "Формирование современной городской среды"</t>
  </si>
  <si>
    <t>Подпрограмма 1 "Формирование современной городской среды"</t>
  </si>
  <si>
    <t>Обеспечение персонифицированного финансирования дополнительного образования детей</t>
  </si>
  <si>
    <t>Содержание в рабочем состоянии противопожарной защиты объектов муниципальной собственности</t>
  </si>
  <si>
    <t>Организация и выполнение мероприятий по обеспечению антитеррористической защищенности учреждений и мест (объектов) массового пребывания людей городского округа «Вуктыл» в соответствии с нормативными актами Правительства Российской Федерации</t>
  </si>
  <si>
    <t>Приобретение, обслуживание и ремонт камер видеонаблюдения на территории ГО "Вуктыл"</t>
  </si>
  <si>
    <t>Оборудование жилых домов внутридомовым (внутриквартирным) оборудованием, разработка проектно-сметной документации, в том числе получение технических условий</t>
  </si>
  <si>
    <t>Реализация народных проектов в рамках проекта "Народный бюджет" в сфере образования</t>
  </si>
  <si>
    <t>Муниципальная программа городского округа «Вуктыл» «Развитие физической культуры и спорта»</t>
  </si>
  <si>
    <t>Подпрограмма 1«Развитие системы физической культуры и спорта»</t>
  </si>
  <si>
    <t>905</t>
  </si>
  <si>
    <t/>
  </si>
  <si>
    <t>99 0 00 00000</t>
  </si>
  <si>
    <t>100</t>
  </si>
  <si>
    <t>200</t>
  </si>
  <si>
    <t>800</t>
  </si>
  <si>
    <t>99 0 00 00140</t>
  </si>
  <si>
    <t>921</t>
  </si>
  <si>
    <t>99 0 00 00110</t>
  </si>
  <si>
    <t>923</t>
  </si>
  <si>
    <t>Муниципальная программа городского округа «Вуктыл» «Развитие культуры»</t>
  </si>
  <si>
    <t>02 0 00 00000</t>
  </si>
  <si>
    <t>Подпрограмма 1«Развитие системы культуры и дополнительного образования сферы культуры»</t>
  </si>
  <si>
    <t>02 1 00 00000</t>
  </si>
  <si>
    <t>02 1 11 00000</t>
  </si>
  <si>
    <t>02 1 11 00001</t>
  </si>
  <si>
    <t>600</t>
  </si>
  <si>
    <t>02 1 11 S2690</t>
  </si>
  <si>
    <t>02 1 11 S2700</t>
  </si>
  <si>
    <t>02 1 11 S2850</t>
  </si>
  <si>
    <t>02 1 12 00000</t>
  </si>
  <si>
    <t>02 1 12 S2850</t>
  </si>
  <si>
    <t>02 1 21 00000</t>
  </si>
  <si>
    <t>02 1 22 00000</t>
  </si>
  <si>
    <t>02 1 41 00000</t>
  </si>
  <si>
    <t>02 1 52 00000</t>
  </si>
  <si>
    <t>02 1 71 00000</t>
  </si>
  <si>
    <t>02 1 71 73190</t>
  </si>
  <si>
    <t>300</t>
  </si>
  <si>
    <t>Подпрограмма 3 «Строительство и ремонт, капитальный ремонт и реконструкция зданий и помещений учреждений культуры»</t>
  </si>
  <si>
    <t>02 3 00 00000</t>
  </si>
  <si>
    <t>02 3 11 00001</t>
  </si>
  <si>
    <t>Выполнение работ по ремонту, капитальному ремонту, изготовления проектно-сметной документации, реконструкции зданий и помещений и иных объектов учреждений культуры</t>
  </si>
  <si>
    <t>400</t>
  </si>
  <si>
    <t>03 0 00 00000</t>
  </si>
  <si>
    <t>03 1 00 00000</t>
  </si>
  <si>
    <t>03 1 12 00000</t>
  </si>
  <si>
    <t>Муниципальная программа городского округа «Вуктыл» «Безопасность жизнедеятельности населения»</t>
  </si>
  <si>
    <t>04 0 00 00000</t>
  </si>
  <si>
    <t>Подпрограмма 1 «Защита населения и территории городского округа «Вуктыл» от чрезвычайных ситуаций природного и техногенного характера»</t>
  </si>
  <si>
    <t>04 1 00 00000</t>
  </si>
  <si>
    <t>04 1 11 00000</t>
  </si>
  <si>
    <t>Организация мероприятий для функционирования экстренных оперативных служб по единому номеру «112»</t>
  </si>
  <si>
    <t>04 1 41 00000</t>
  </si>
  <si>
    <t>04 1 52 00000</t>
  </si>
  <si>
    <t>Мероприятия по предупреждению последствий возникновения угроз лесных пожаров</t>
  </si>
  <si>
    <t>04 1 75 00000</t>
  </si>
  <si>
    <t>Подпрограмма 2 «Противопожарная защита объектов муниципальной собственности»</t>
  </si>
  <si>
    <t>04 2 00 00000</t>
  </si>
  <si>
    <t>04 2 21 00001</t>
  </si>
  <si>
    <t>04 2 21 S2150</t>
  </si>
  <si>
    <t>04 2 22 00000</t>
  </si>
  <si>
    <t>Организация деятельности добровольной народной дружины, поощрение граждан и членов добровольной народной дружины за участие в охране общественного порядка и раскрытие преступлений и правонарушений</t>
  </si>
  <si>
    <t>Муниципальная программа городского округа «Вуктыл» «Развитие экономики»</t>
  </si>
  <si>
    <t>05 0 00 00000</t>
  </si>
  <si>
    <t>05 1 00 00000</t>
  </si>
  <si>
    <t>05 1 11 00000</t>
  </si>
  <si>
    <t>05 1 11 00001</t>
  </si>
  <si>
    <t>05 2 00 00000</t>
  </si>
  <si>
    <t>05 2 11 00000</t>
  </si>
  <si>
    <t>05 3 00 00000</t>
  </si>
  <si>
    <t>Информационно-рекламное обеспечение туристических ресурсов муниципального образования городского округа «Вуктыл»</t>
  </si>
  <si>
    <t>Муниципальная программа городского округа «Вуктыл» «Развитие транспортной системы»</t>
  </si>
  <si>
    <t>06 0 00 00000</t>
  </si>
  <si>
    <t>Подпрограмма 1 «Развитие транспортной инфраструктуры и дорожного хозяйства»</t>
  </si>
  <si>
    <t>06 1 00 00000</t>
  </si>
  <si>
    <t>Содержание автомобильных дорог общего пользования местного значения городского округа «Вуктыл» и мостовых сооружений на них</t>
  </si>
  <si>
    <t>06 1 12 00000</t>
  </si>
  <si>
    <t>Оборудование и содержание ледовых переправ и зимних автомобильных дорог общего пользования местного значения городского округа «Вуктыл»</t>
  </si>
  <si>
    <t>06 1 13 00000</t>
  </si>
  <si>
    <t>06 1 13 S2210</t>
  </si>
  <si>
    <t>Подпрограмма 2 «Организация транспортного обслуживания»</t>
  </si>
  <si>
    <t>06 2 00 00000</t>
  </si>
  <si>
    <t>06 2 11 00000</t>
  </si>
  <si>
    <t>Обеспечение деятельности муниципального казенного учреждения «Административно-хозяйственный отдел»</t>
  </si>
  <si>
    <t>06 2 13 00000</t>
  </si>
  <si>
    <t>06 2 21 00000</t>
  </si>
  <si>
    <t>Подпрограмма 3 «Повышение безопасности дорожного движения»</t>
  </si>
  <si>
    <t>06 3 00 00000</t>
  </si>
  <si>
    <t>06 3 31 00000</t>
  </si>
  <si>
    <t>07 0 00 00000</t>
  </si>
  <si>
    <t>Подпрограмма 1 «Улучшение жилищных условий»</t>
  </si>
  <si>
    <t>07 1 00 00000</t>
  </si>
  <si>
    <t>07 1 11 00000</t>
  </si>
  <si>
    <t>07 1 11 73140</t>
  </si>
  <si>
    <t>07 1 12 00000</t>
  </si>
  <si>
    <t>07 1 12 73040</t>
  </si>
  <si>
    <t>07 1 21 00000</t>
  </si>
  <si>
    <t>07 1 21 73080</t>
  </si>
  <si>
    <t>07 2 00 00000</t>
  </si>
  <si>
    <t>07 2 11 00000</t>
  </si>
  <si>
    <t>07 2 21 00000</t>
  </si>
  <si>
    <t>Подпрограмма 3 «Содействие занятости населения»</t>
  </si>
  <si>
    <t>07 3 00 00000</t>
  </si>
  <si>
    <t>Организация общественных (временных) работ на территории городского округа «Вуктыл»</t>
  </si>
  <si>
    <t>07 3 12 00000</t>
  </si>
  <si>
    <t>Муниципальная программа городского округа «Вуктыл» «Муниципальное управление»</t>
  </si>
  <si>
    <t>08 0 00 00000</t>
  </si>
  <si>
    <t>08 3 00 00000</t>
  </si>
  <si>
    <t>08 3 11 00000</t>
  </si>
  <si>
    <t>08 4 00 00000</t>
  </si>
  <si>
    <t>08 4 11 00000</t>
  </si>
  <si>
    <t>08 4 11 00001</t>
  </si>
  <si>
    <t>Муниципальная программа городского округа «Вуктыл» «Развитие строительства и жилищно-коммунального комплекса, энергосбережение и повышение энергоэффективности»</t>
  </si>
  <si>
    <t>09 0 00 00000</t>
  </si>
  <si>
    <t>Подпрограмма 1 «Содержание и развитие жилищно-коммунального и городского хозяйства»</t>
  </si>
  <si>
    <t>09 1 00 00000</t>
  </si>
  <si>
    <t>Благоустройство территории городского округа «Вуктыл»</t>
  </si>
  <si>
    <t>09 1 11 00000</t>
  </si>
  <si>
    <t>09 1 11 00001</t>
  </si>
  <si>
    <t>09 1 11 73120</t>
  </si>
  <si>
    <t>Реализация социально-значимых проектов МО ГО «Вуктыл» в рамках проекта «Народный бюджет»</t>
  </si>
  <si>
    <t>09 1 12 00000</t>
  </si>
  <si>
    <t>Обеспечение деятельности муниципального бюджетного учреждения «Локомотив»</t>
  </si>
  <si>
    <t>09 1 13 00000</t>
  </si>
  <si>
    <t>09 1 13 00001</t>
  </si>
  <si>
    <t>09 1 13 S2850</t>
  </si>
  <si>
    <t>Капитальный ремонт (ремонт) объектов коммунального хозяйства и инженерной инфраструктуры, в том числе сетей электро-, тепло-, водоснабжения, водоотведения, ливневой и дренажной канализации (в том числе ремонт и восстановление колодцев, решеток ливневой канализации)</t>
  </si>
  <si>
    <t>09 1 21 00000</t>
  </si>
  <si>
    <t>Подпрограмма 2 «Строительство, реконструкция объектов социальной и коммунальной сферы»</t>
  </si>
  <si>
    <t>09 2 00 00000</t>
  </si>
  <si>
    <t>09 2 12 00000</t>
  </si>
  <si>
    <t>Муниципальная программа городского округа «Вуктыл» «Управление муниципальным имуществом»</t>
  </si>
  <si>
    <t>10 0 00 00000</t>
  </si>
  <si>
    <t>10 1 00 00000</t>
  </si>
  <si>
    <t>10 1 21 00000</t>
  </si>
  <si>
    <t>12 0 00 00000</t>
  </si>
  <si>
    <t>12 1 00 00000</t>
  </si>
  <si>
    <t>Региональный проект "Формирование комфортной городской среды"</t>
  </si>
  <si>
    <t>12 1 F2 00000</t>
  </si>
  <si>
    <t>12 1 F2 55550</t>
  </si>
  <si>
    <t>Резервный фонд администрации городского округа «Вуктыл»</t>
  </si>
  <si>
    <t>99 0 00 00210</t>
  </si>
  <si>
    <t>99 0 00 51200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</si>
  <si>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</si>
  <si>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</si>
  <si>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975</t>
  </si>
  <si>
    <t>Муниципальная программа городского округа «Вуктыл» «Развитие образования»</t>
  </si>
  <si>
    <t>01 0 00 00000</t>
  </si>
  <si>
    <t>Подпрограмма 1 «Развитие системы образования»</t>
  </si>
  <si>
    <t>01 1 00 00000</t>
  </si>
  <si>
    <t>Оказание муниципальных услуг (выполнение работ) дошкольными, образовательными учреждениями, МБОУДО "ЦВР" г. Вуктыл"</t>
  </si>
  <si>
    <t>01 1 11 00000</t>
  </si>
  <si>
    <t>01 1 11 00001</t>
  </si>
  <si>
    <t>Оказание муниципальных услуг (выполнение работ) дошкольными, образовательными учреждениями, МБОУДО «ЦВР» г. Вуктыл</t>
  </si>
  <si>
    <t>01 1 11 73010</t>
  </si>
  <si>
    <t>01 1 11 S2700</t>
  </si>
  <si>
    <t>01 1 11 S2850</t>
  </si>
  <si>
    <t>01 1 12 00000</t>
  </si>
  <si>
    <t>01 1 12 S2850</t>
  </si>
  <si>
    <t>01 1 14 00000</t>
  </si>
  <si>
    <t>01 1 22 00000</t>
  </si>
  <si>
    <t>01 1 22 73190</t>
  </si>
  <si>
    <t>01 1 23 00000</t>
  </si>
  <si>
    <t>01 1 23 00001</t>
  </si>
  <si>
    <t>01 1 23 L3040</t>
  </si>
  <si>
    <t>Подпрограмма 2 «Дети и молодежь»</t>
  </si>
  <si>
    <t>01 2 00 00000</t>
  </si>
  <si>
    <t>Формирование системы мер, направленных на профилактику негативных тенденций в подростковой и молодежной сфере</t>
  </si>
  <si>
    <t>01 2 12 00000</t>
  </si>
  <si>
    <t>Осуществление процесса оздоровления и отдыха детей</t>
  </si>
  <si>
    <t>Подпрограмма 3 «Строительство, ремонт, капитальный ремонт и реконструкция зданий и помещений образовательных учреждений»</t>
  </si>
  <si>
    <t>01 3 00 00000</t>
  </si>
  <si>
    <t>01 3 11 00000</t>
  </si>
  <si>
    <t>01 3 11 S2010</t>
  </si>
  <si>
    <t>01 3 13 00000</t>
  </si>
  <si>
    <t>01 3 13 00001</t>
  </si>
  <si>
    <t>Подпрограмма 4 «Обеспечение реализации муниципальной программы»</t>
  </si>
  <si>
    <t>01 4 00 00000</t>
  </si>
  <si>
    <t>01 4 11 00000</t>
  </si>
  <si>
    <t>03 1 11 00000</t>
  </si>
  <si>
    <t>03 1 11 00001</t>
  </si>
  <si>
    <t>03 1 11 S2700</t>
  </si>
  <si>
    <t>03 1 11 S2850</t>
  </si>
  <si>
    <t>Укрепление материально-технической базы и создание безопасных условий в муниципальных образовательных организациях</t>
  </si>
  <si>
    <t>Укрепление материально-технической  базы и создание безопасных условий в муниципальных образовательных организациях</t>
  </si>
  <si>
    <t>992</t>
  </si>
  <si>
    <t>11 0 00 00000</t>
  </si>
  <si>
    <t>Подпрограмма 2 «Организация и обеспечение бюджетного процесса в городском округе «Вуктыл»</t>
  </si>
  <si>
    <t>11 2 00 00000</t>
  </si>
  <si>
    <t>Обслуживание муниципального долга городского округа «Вуктыл»</t>
  </si>
  <si>
    <t>11 2 22 00000</t>
  </si>
  <si>
    <t>700</t>
  </si>
  <si>
    <t>Подпрограмма 3 «Обеспечение реализации муниципальной программы»</t>
  </si>
  <si>
    <t>11 3 00 00000</t>
  </si>
  <si>
    <t>11 3 11 00000</t>
  </si>
  <si>
    <t>02 1 21 00001</t>
  </si>
  <si>
    <t>02 1 22 00001</t>
  </si>
  <si>
    <t>Предоставление льгот по оплате ЖКУ специалистам дополнительного образования в сфере культуры, работающим и проживающим в сельских населённых пунктах</t>
  </si>
  <si>
    <t>02 3 11 00000</t>
  </si>
  <si>
    <t>03 1 12 00001</t>
  </si>
  <si>
    <t>03 1 51 00000</t>
  </si>
  <si>
    <t>03 1 51 00001</t>
  </si>
  <si>
    <t>Организация и проведение мероприятий по приему нормативов (тестов) Всероссийского физкультурно-спортивного комплекса «Готов к труду и обороне» (ГТО)</t>
  </si>
  <si>
    <t>03 1 61 00000</t>
  </si>
  <si>
    <t>03 1 61 00001</t>
  </si>
  <si>
    <t>04 1 11 00001</t>
  </si>
  <si>
    <t>Материальное стимулирование членов добровольной пожарной охраны</t>
  </si>
  <si>
    <t>04 1 22 00000</t>
  </si>
  <si>
    <t>04 1 22 00001</t>
  </si>
  <si>
    <t>Оснащение ГО "Вуктыл" средствами пожаротушения"</t>
  </si>
  <si>
    <t>04 1 32 00000</t>
  </si>
  <si>
    <t>04 1 32 00001</t>
  </si>
  <si>
    <t>04 1 41 00001</t>
  </si>
  <si>
    <t>04 1 52 00001</t>
  </si>
  <si>
    <t>04 1 75 00001</t>
  </si>
  <si>
    <t>04 2 21 00000</t>
  </si>
  <si>
    <t>04 2 22 00001</t>
  </si>
  <si>
    <t>Подпрограмма 1 «Малое и среднее предпринимательство»</t>
  </si>
  <si>
    <t>Подпрограмма 2 «Сельское хозяйство и регулирование рынка пищевой продукции»</t>
  </si>
  <si>
    <t>05 2 11 00001</t>
  </si>
  <si>
    <t>Подпрограмма 3 «Въездной и внутренний туризм»</t>
  </si>
  <si>
    <t>05 3 13 00000</t>
  </si>
  <si>
    <t>05 3 13 00001</t>
  </si>
  <si>
    <t>06 1 12 00001</t>
  </si>
  <si>
    <t>Содержание, ремонт и капитальный ремонт уличной сети городского округа «Вуктыл» и сооружений на них, в том числе тротуаров общего пользования, остановок общественного транспорта</t>
  </si>
  <si>
    <t>06 1 14 00000</t>
  </si>
  <si>
    <t>06 1 14 00001</t>
  </si>
  <si>
    <t>06 2 11 00001</t>
  </si>
  <si>
    <t>06 2 13 00001</t>
  </si>
  <si>
    <t>06 2 21 00001</t>
  </si>
  <si>
    <t>06 3 31 00001</t>
  </si>
  <si>
    <t>Муниципальная программа городского округа «Вуктыл» «Социальная защита населения»</t>
  </si>
  <si>
    <t>Подпрограмма 2 «Социальная поддержка населения»</t>
  </si>
  <si>
    <t>07 2 11 00001</t>
  </si>
  <si>
    <t>07 2 21 00001</t>
  </si>
  <si>
    <t>07 3 12 00001</t>
  </si>
  <si>
    <t>Подпрограмма 6 «Поддержка социально ориентированных некоммерческих организаций»</t>
  </si>
  <si>
    <t>07 6 00 00000</t>
  </si>
  <si>
    <t>Финансовая поддержка социально ориентированных некоммерческих организаций</t>
  </si>
  <si>
    <t>07 6 11 00000</t>
  </si>
  <si>
    <t>07 6 11 S2430</t>
  </si>
  <si>
    <t>Подпрограмма 1 «Открытый муниципалитет»</t>
  </si>
  <si>
    <t>08 1 00 00000</t>
  </si>
  <si>
    <t>Размещение официальных пресс-релизов на официальном сайте администрации городского округа «Вуктыл»; проведение «прямых линий»; проведение встреч с населением городского округа «Вуктыл»; проведение встреч сотрудников администрации городского округа «Вуктыл» с представителями общественных объединений, трудовых коллективов, молодежных и прочих организаций; информирование о деятельности органов местного самоуправления</t>
  </si>
  <si>
    <t>08 1 11 00000</t>
  </si>
  <si>
    <t>08 1 11 00001</t>
  </si>
  <si>
    <t>Подпрограмма 3 «Обеспечение органов местного самоуправления»</t>
  </si>
  <si>
    <t>08 3 11 00001</t>
  </si>
  <si>
    <t>08 3 11 51180</t>
  </si>
  <si>
    <t>08 3 11 73050</t>
  </si>
  <si>
    <t>08 3 11 S2840</t>
  </si>
  <si>
    <t>08 3 11 S2850</t>
  </si>
  <si>
    <t>08 3 12 00000</t>
  </si>
  <si>
    <t>08 3 12 00001</t>
  </si>
  <si>
    <t>Подпрограмма 4 «Содержание муниципального казённого учреждения «Межотраслевая централизованная бухгалтерия» городского округа «Вуктыл»</t>
  </si>
  <si>
    <t>Обеспечение деятельности муниципального казённого учреждения «Межотраслевая централизованная бухгалтерия» городского округа «Вуктыл»</t>
  </si>
  <si>
    <t>09 1 12 S2200</t>
  </si>
  <si>
    <t>09 1 12 S2300</t>
  </si>
  <si>
    <t>09 1 13 S2690</t>
  </si>
  <si>
    <t>09 1 15 00000</t>
  </si>
  <si>
    <t>09 1 21 00001</t>
  </si>
  <si>
    <t>09 1 31 00000</t>
  </si>
  <si>
    <t>09 1 31 00001</t>
  </si>
  <si>
    <t>09 2 12 00001</t>
  </si>
  <si>
    <t>Подпрограмма 1 «Развитие структуры муниципального имущества»</t>
  </si>
  <si>
    <t>Организация постановки на кадастровый учет объектов недвижимого имущества и земельных участков, находящихся в муниципальной собственности, в том числе выявленных бесхозяйных</t>
  </si>
  <si>
    <t>10 1 21 00001</t>
  </si>
  <si>
    <t>Приобретение имущества (основных средств, материальных запасов), в муниципальную собственность</t>
  </si>
  <si>
    <t>10 1 32 00000</t>
  </si>
  <si>
    <t>Комплексные кадастровые работы</t>
  </si>
  <si>
    <t>10 1 41 00000</t>
  </si>
  <si>
    <t>10 1 41 S2080</t>
  </si>
  <si>
    <t>Подпрограмма 2 «Использование и распоряжение муниципальным имуществом»</t>
  </si>
  <si>
    <t>10 2 00 00000</t>
  </si>
  <si>
    <t>Предоставление муниципального имущества и земельных участков в аренду, пользование</t>
  </si>
  <si>
    <t>10 2 11 00000</t>
  </si>
  <si>
    <t>10 2 11 00001</t>
  </si>
  <si>
    <t>Содержание объектов муниципальной собственности, в том числе не переданных пользователям</t>
  </si>
  <si>
    <t>10 2 13 00000</t>
  </si>
  <si>
    <t>10 2 13 00001</t>
  </si>
  <si>
    <t>10 2 13 S2950</t>
  </si>
  <si>
    <t>Проведение мероприятий по капитальному и текущему ремонту объектов недвижимого имущества</t>
  </si>
  <si>
    <t>10 2 14 00000</t>
  </si>
  <si>
    <t>10 2 14 00001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</si>
  <si>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</si>
  <si>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13 0 00 00000</t>
  </si>
  <si>
    <t>Подпрограмма 1 «Профилактика правонарушений»</t>
  </si>
  <si>
    <t>13 1 00 00000</t>
  </si>
  <si>
    <t>13 1 31 00000</t>
  </si>
  <si>
    <t>13 1 31 00001</t>
  </si>
  <si>
    <t>Подпрограмма 2 «Профилактика терроризма и экстремизма»</t>
  </si>
  <si>
    <t>13 2 00 00000</t>
  </si>
  <si>
    <t>13 2 21 00000</t>
  </si>
  <si>
    <t>13 2 21 00001</t>
  </si>
  <si>
    <t>13 2 22 00000</t>
  </si>
  <si>
    <t>13 2 22 00001</t>
  </si>
  <si>
    <t>13 2 22 S2150</t>
  </si>
  <si>
    <t>01 1 14 00001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</si>
  <si>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</si>
  <si>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01 1 15 00000</t>
  </si>
  <si>
    <t>01 1 15 53031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</si>
  <si>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организации.</t>
  </si>
  <si>
    <t>01 1 16 00000</t>
  </si>
  <si>
    <t>01 1 16 73020</t>
  </si>
  <si>
    <t>01 2 12 00001</t>
  </si>
  <si>
    <t>01 2 22 00000</t>
  </si>
  <si>
    <t>01 2 22 S2040</t>
  </si>
  <si>
    <t>01 3 13 S2Я00</t>
  </si>
  <si>
    <t>01 4 11 00001</t>
  </si>
  <si>
    <t>03 1 14 00000</t>
  </si>
  <si>
    <t>03 1 14 S2850</t>
  </si>
  <si>
    <t>13 2 24 00000</t>
  </si>
  <si>
    <t>13 2 24 S2010</t>
  </si>
  <si>
    <t>11 2 22 00001</t>
  </si>
  <si>
    <t>11 3 11 00001</t>
  </si>
  <si>
    <t>ВСЕГО:</t>
  </si>
  <si>
    <t>02 1 41 L5190</t>
  </si>
  <si>
    <t>Приобретение современного светового, звукового оборудования, специального оборудования, музыкальных инструментов</t>
  </si>
  <si>
    <t>02 1 51 00000</t>
  </si>
  <si>
    <t>02 1 51 00001</t>
  </si>
  <si>
    <t>02 1 52 00001</t>
  </si>
  <si>
    <t>Организация, проведение физкультурно-оздоровительных и адаптивных физкультурно-спортивных мероприятий на территории ГО «Вуктыл»</t>
  </si>
  <si>
    <t>03 1 21 00000</t>
  </si>
  <si>
    <t>03 1 21 00001</t>
  </si>
  <si>
    <t>Поддержка и создание физкультурно-спортивных клубов при общеобразовательных учреждениях</t>
  </si>
  <si>
    <t>03 1 32 00000</t>
  </si>
  <si>
    <t>03 1 32 00001</t>
  </si>
  <si>
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</si>
  <si>
    <t>04 1 31 00000</t>
  </si>
  <si>
    <t>04 1 31 00001</t>
  </si>
  <si>
    <t>06 1 14 92724</t>
  </si>
  <si>
    <t>06 2 11 S2070</t>
  </si>
  <si>
    <t>Организация пассажирских перевозок речным транспортом во внутримуниципальном сообщении маломерными судами</t>
  </si>
  <si>
    <t>06 2 13 S2290</t>
  </si>
  <si>
    <t>Осуществление государственных полномочий по приему и проверке документов, предусмотренных законодательством, от граждан, проживающих на территории Республики Коми, которые ранее относились к категории детей-сирот и детей, оставшихся без попечения родителей, и достигли возраста 25 лет, имеющих право на получение социальной выплаты на приобретение жилья в соответствии с Законом Республики Коми "О дополнительной социальной гарантии лицам, которые ранее относились к категории детей-сирот и детей, оставшихся без попечения родителей".</t>
  </si>
  <si>
    <t>07 1 11 73195</t>
  </si>
  <si>
    <t>Осуществление государственных полномочий по осуществлению контроля за использование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помещений.</t>
  </si>
  <si>
    <t>07 1 13 00000</t>
  </si>
  <si>
    <t>07 1 13 73180</t>
  </si>
  <si>
    <t>Обучение граждан в области правовой и компьютерной грамотности, организация деятельности «социального десанта»</t>
  </si>
  <si>
    <t>07 2 31 00000</t>
  </si>
  <si>
    <t>07 2 31 00001</t>
  </si>
  <si>
    <t>Подпрограмма 5 "Ремонт, капитальный ремонт и реконструкция здания администрации городского округа "Вуктыл"</t>
  </si>
  <si>
    <t>08 5 00 00000</t>
  </si>
  <si>
    <t>Выполнение работ по ремонту, капитальному ремонту здания администрации городского округа "Вуктыл"</t>
  </si>
  <si>
    <t>08 5 11 00000</t>
  </si>
  <si>
    <t>08 5 11 00001</t>
  </si>
  <si>
    <t>09 1 11 92724</t>
  </si>
  <si>
    <t>Обеспечение деятельности муниципального бюджетного учреждения "Локомотив"</t>
  </si>
  <si>
    <t>09 1 13 S2700</t>
  </si>
  <si>
    <t>Укрепление материально-технической базы муниципального бюджетного учреждения «Локомотив»</t>
  </si>
  <si>
    <t>09 1 14 00000</t>
  </si>
  <si>
    <t>09 1 14 00001</t>
  </si>
  <si>
    <t>Строительство общественной бани</t>
  </si>
  <si>
    <t>09 2 23 00000</t>
  </si>
  <si>
    <t>09 2 23 00001</t>
  </si>
  <si>
    <t>Организация работ по разработке проектов межевания территории кадастровых кварталов для обеспечения проведения комплексных кадастровых работ</t>
  </si>
  <si>
    <t>10 1 44 00000</t>
  </si>
  <si>
    <t>10 1 44 00001</t>
  </si>
  <si>
    <t>01 1 15 74030</t>
  </si>
  <si>
    <t>Улучшение материально-технического состояния учреждений образования городского округа «Вуктыл»</t>
  </si>
  <si>
    <t>01 1 24 00000</t>
  </si>
  <si>
    <t>01 1 24 00001</t>
  </si>
  <si>
    <t>Реализация школьного инициативного бюджетирования "Народный бюджет в школе"</t>
  </si>
  <si>
    <t>01 3 17 00000</t>
  </si>
  <si>
    <t>01 3 17 S2Я00</t>
  </si>
  <si>
    <t>к  решению Совета муниципального округа "Вуктыл" Республики Коми</t>
  </si>
  <si>
    <t xml:space="preserve"> образования  городского округа " Вуктыл" за 2023 год"</t>
  </si>
  <si>
    <t>РАСХОДЫ БЮДЖЕТА МУНИЦИПАЛЬНОГО ОБРАЗОВАНИЯ ГОРОДСКОГО ОКРУГА "ВУКТЫЛ" ПО ВЕДОМСТВЕННОЙ СТРУКТУРЕ  РАСХОДОВ  БЮДЖЕТА МУНИЦИПАЛЬНОГО ОБРАЗОВАНИЯ ГОРОДСКОГО ОКРУГА "ВУКТЫЛ" ЗА 2023 ГОД</t>
  </si>
  <si>
    <t>Обеспечение деятельности аппарата контрольно-счетной палаты муниципального образования</t>
  </si>
  <si>
    <t>99 0 00 00120</t>
  </si>
  <si>
    <t>Руководитель контрольно-счетной палаты муниципального образования и его заместители</t>
  </si>
  <si>
    <t>Администрация муниципального округа "Вуктыл" Республики Коми</t>
  </si>
  <si>
    <t>Приобретение костюмов и обуви для коллективов художественной самодеятельности</t>
  </si>
  <si>
    <t>02 1 53 00000</t>
  </si>
  <si>
    <t>02 1 53 00001</t>
  </si>
  <si>
    <t>02 1 A1 00000</t>
  </si>
  <si>
    <t>02 1 A1 55191</t>
  </si>
  <si>
    <t>Укрепление материально-технической базы объектов спортивной инфраструктуры</t>
  </si>
  <si>
    <t>03 1 91 00000</t>
  </si>
  <si>
    <t>03 1 91 00001</t>
  </si>
  <si>
    <t>Содержание в рабочем состоянии системы оповещения ГО "Вуктыл"</t>
  </si>
  <si>
    <t>04 1 62 00000</t>
  </si>
  <si>
    <t>04 1 62 00001</t>
  </si>
  <si>
    <t>Проведение ремонта, реконструкции и содержания ПВ</t>
  </si>
  <si>
    <t>04 1 71 00000</t>
  </si>
  <si>
    <t>04 1 71 00001</t>
  </si>
  <si>
    <t>Приобретение краски для обновления ПВ во всех сельских населенных пунктах ГО "Вуктыл"</t>
  </si>
  <si>
    <t>04 1 73 00000</t>
  </si>
  <si>
    <t>04 1 73 00001</t>
  </si>
  <si>
    <t>Приобретение табличек, знаков, указателей на ПВ</t>
  </si>
  <si>
    <t>04 1 74 00000</t>
  </si>
  <si>
    <t>04 1 74 00001</t>
  </si>
  <si>
    <t>Реализация народных проектов в рамках проекта "Народный бюджет" в сфере агропромышленного комплекса</t>
  </si>
  <si>
    <t>05 2 12 00000</t>
  </si>
  <si>
    <t>Реализация проектов в рамках проекта "Народный бюджет" в сфере агропромышленного комплекса</t>
  </si>
  <si>
    <t>05 2 12 S2900</t>
  </si>
  <si>
    <t>Организация и проведение выставочных и познавательных мероприятий в сфере туризма</t>
  </si>
  <si>
    <t>05 3 22 00000</t>
  </si>
  <si>
    <t>05 3 22 00001</t>
  </si>
  <si>
    <t>Реализация мероприятий, направленных на исполнение наказов избирателей</t>
  </si>
  <si>
    <t>Реализация народных проектов в сфере дорожной деятельности в рамках проекта "Народный бюджет"</t>
  </si>
  <si>
    <t>06 1 15 00000</t>
  </si>
  <si>
    <t>06 1 15 S2Д00</t>
  </si>
  <si>
    <t>Проведение оценки стоимости жилых помещений, находящихся в собственности граждан и признанных непригодными</t>
  </si>
  <si>
    <t>07 1 31 00000</t>
  </si>
  <si>
    <t>07 1 31 00001</t>
  </si>
  <si>
    <t>Заключение соглашений с собственниками о выкупе жилых помещений для муниципальных нужд</t>
  </si>
  <si>
    <t>07 1 33 00000</t>
  </si>
  <si>
    <t>Выполнение мероприятий по расселению граждан, проживающих в многоквартирных домах, признанных в установленном порядке аварийными и подлежащими сносу и не включенных в республиканскую адресную программу "Переселение граждан из аварийного жилищного фонда в 2019 - 2025 годах", утвержденную постановлением Правительства Республики Коми от 31 марта 2019 г. № 160</t>
  </si>
  <si>
    <t>07 1 33 92736</t>
  </si>
  <si>
    <t>Реализация социально-значимых проектов в рамках проекта «Народный бюджет»</t>
  </si>
  <si>
    <t>07 3 11 00000</t>
  </si>
  <si>
    <t>07 3 11 00001</t>
  </si>
  <si>
    <t>07 3 11 S2400</t>
  </si>
  <si>
    <t>Реализация инициативного проекта "Обустройство нового городского кладбища 1 этап"</t>
  </si>
  <si>
    <t>09 1 11 74091</t>
  </si>
  <si>
    <t>09 1 11 Г4091</t>
  </si>
  <si>
    <t>09 1 15 S2850</t>
  </si>
  <si>
    <t>Ремонт, капитальный ремонт зданий МБУ "Локомотив"</t>
  </si>
  <si>
    <t>09 1 17 00000</t>
  </si>
  <si>
    <t>09 1 17 00001</t>
  </si>
  <si>
    <t>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</si>
  <si>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09 1 23 00000</t>
  </si>
  <si>
    <t>09 1 23 73060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</si>
  <si>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</si>
  <si>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09 1 23 73070</t>
  </si>
  <si>
    <t>Актуализация схем теплоснабжения, водоснабжения и водоотведения</t>
  </si>
  <si>
    <t>09 2 24 00000</t>
  </si>
  <si>
    <t>09 2 24 00001</t>
  </si>
  <si>
    <t>Проведение приватизации муниципального имущества</t>
  </si>
  <si>
    <t>10 1 31 00000</t>
  </si>
  <si>
    <t>10 1 31 00001</t>
  </si>
  <si>
    <t>10 1 32 00001</t>
  </si>
  <si>
    <t>Реализация мероприятий по подготовке объектов инженерной инфраструктуры, расположенных на территории муниципального округа "Вуктыл" Республики Коми, к новому отопительном периоду</t>
  </si>
  <si>
    <t>10 1 32 92791</t>
  </si>
  <si>
    <t>Актуализация документов территориального планирования ГО "Вуктыл"</t>
  </si>
  <si>
    <t>10 1 43 00000</t>
  </si>
  <si>
    <t>10 1 43 00001</t>
  </si>
  <si>
    <t>10 2 13 S2850</t>
  </si>
  <si>
    <t>Содержание незаселенного (свободного от проживания) муниципального жилого фонда, включая оплату предъявленных исполнительных документов по содержанию незаселенного (свободного от проживания) муниципального жилищного фонда</t>
  </si>
  <si>
    <t>Укрепление материально-технической базы подразделений (организаций, учреждений), осуществляющих функции профилактики правонарушений</t>
  </si>
  <si>
    <t>13 1 33 00000</t>
  </si>
  <si>
    <t>13 1 33 00001</t>
  </si>
  <si>
    <t>Подготовка и проведение выборов депутатов Совета городского округа "Вуктыл"</t>
  </si>
  <si>
    <t>99 0 00 00900</t>
  </si>
  <si>
    <t>Осуществление выплат лицам, принимающим участие в информационно-агитационных мероприятиях с населением по привлечению граждан на военную службу в Вооруженные Силы Российской Федерации по контракту и включенным в списки агитационных групп</t>
  </si>
  <si>
    <t>99 0 00 92776</t>
  </si>
  <si>
    <t>Управление образования администрации муниципального округа "Вуктыл" Республики Коми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</si>
  <si>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</si>
  <si>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</si>
  <si>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01 2 22 00001</t>
  </si>
  <si>
    <t>Региональный проект "Патриотическое воспитание граждан Российской Федерации"</t>
  </si>
  <si>
    <t>01 2 EВ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</si>
  <si>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</si>
  <si>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2 EВ 51790</t>
  </si>
  <si>
    <t>04 2 23 00000</t>
  </si>
  <si>
    <t>04 2 23 S2010</t>
  </si>
  <si>
    <t>Организация и проведение соревнований юных инспекторов дорожного движения "Безопасное колесо" среди учащихся образовательных учреждений</t>
  </si>
  <si>
    <t>13 1 21 00000</t>
  </si>
  <si>
    <t>13 1 21 00001</t>
  </si>
  <si>
    <t>Участие в республиканских соревнованиях юных инспекторов дорожного движения "Безопасное колесо"</t>
  </si>
  <si>
    <t>13 1 22 00000</t>
  </si>
  <si>
    <t>13 1 22 00001</t>
  </si>
  <si>
    <t>Финансовое управление администрации муниципального округа "Вуктыл" Республики Коми</t>
  </si>
  <si>
    <t>Контрольно-счетная палата муниципального округа "Вуктыл" Республики Коми</t>
  </si>
  <si>
    <t>Совет муниципального округа "Вуктыл" Республики Коми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</si>
</sst>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.0"/>
    <numFmt numFmtId="166" formatCode="dd/mm/yy\ hh:mm"/>
    <numFmt numFmtId="167" formatCode="000\.0000"/>
    <numFmt numFmtId="168" formatCode="000\ 00\ 00"/>
    <numFmt numFmtId="169" formatCode="#,##0.000"/>
  </numFmts>
  <fonts count="47">
    <font>
      <sz val="10"/>
      <name val="Times New Roman"/>
      <family val="0"/>
    </font>
    <font>
      <sz val="10"/>
      <name val="Arial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top"/>
    </xf>
    <xf numFmtId="166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9" fontId="4" fillId="0" borderId="0" xfId="58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center" vertical="top"/>
    </xf>
    <xf numFmtId="4" fontId="45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6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7"/>
  <sheetViews>
    <sheetView tabSelected="1" view="pageBreakPreview" zoomScaleSheetLayoutView="100" workbookViewId="0" topLeftCell="A5">
      <selection activeCell="A173" sqref="A173"/>
    </sheetView>
  </sheetViews>
  <sheetFormatPr defaultColWidth="9.33203125" defaultRowHeight="12.75"/>
  <cols>
    <col min="1" max="1" width="91.16015625" style="1" customWidth="1"/>
    <col min="2" max="2" width="7.83203125" style="2" customWidth="1"/>
    <col min="3" max="3" width="15.83203125" style="3" customWidth="1"/>
    <col min="4" max="4" width="6.66015625" style="4" customWidth="1"/>
    <col min="5" max="5" width="21.33203125" style="5" customWidth="1"/>
    <col min="6" max="7" width="9.33203125" style="0" customWidth="1"/>
    <col min="8" max="16384" width="9.33203125" style="6" customWidth="1"/>
  </cols>
  <sheetData>
    <row r="1" ht="15">
      <c r="E1" s="7" t="s">
        <v>0</v>
      </c>
    </row>
    <row r="2" ht="15">
      <c r="E2" s="7" t="s">
        <v>416</v>
      </c>
    </row>
    <row r="3" ht="15">
      <c r="E3" s="7" t="s">
        <v>1</v>
      </c>
    </row>
    <row r="4" ht="15">
      <c r="E4" s="8" t="s">
        <v>417</v>
      </c>
    </row>
    <row r="5" ht="12.75" customHeight="1"/>
    <row r="6" spans="1:5" ht="60" customHeight="1">
      <c r="A6" s="41" t="s">
        <v>418</v>
      </c>
      <c r="B6" s="41"/>
      <c r="C6" s="41"/>
      <c r="D6" s="41"/>
      <c r="E6" s="41"/>
    </row>
    <row r="7" spans="1:5" ht="15">
      <c r="A7" s="9"/>
      <c r="B7" s="9"/>
      <c r="C7" s="9"/>
      <c r="D7" s="10"/>
      <c r="E7" s="11"/>
    </row>
    <row r="8" spans="1:4" ht="15">
      <c r="A8" s="12"/>
      <c r="B8" s="13"/>
      <c r="D8" s="14"/>
    </row>
    <row r="9" spans="1:7" s="15" customFormat="1" ht="14.25">
      <c r="A9" s="42" t="s">
        <v>2</v>
      </c>
      <c r="B9" s="43" t="s">
        <v>3</v>
      </c>
      <c r="C9" s="44" t="s">
        <v>4</v>
      </c>
      <c r="D9" s="45" t="s">
        <v>5</v>
      </c>
      <c r="E9" s="46" t="s">
        <v>6</v>
      </c>
      <c r="F9"/>
      <c r="G9"/>
    </row>
    <row r="10" spans="1:7" s="15" customFormat="1" ht="14.25">
      <c r="A10" s="42"/>
      <c r="B10" s="43"/>
      <c r="C10" s="44"/>
      <c r="D10" s="45"/>
      <c r="E10" s="46"/>
      <c r="F10"/>
      <c r="G10"/>
    </row>
    <row r="11" spans="1:7" s="15" customFormat="1" ht="14.25">
      <c r="A11" s="32" t="s">
        <v>365</v>
      </c>
      <c r="B11" s="33" t="s">
        <v>60</v>
      </c>
      <c r="C11" s="33" t="s">
        <v>60</v>
      </c>
      <c r="D11" s="33" t="s">
        <v>60</v>
      </c>
      <c r="E11" s="22">
        <f>E12+E20+E24+E420+E537</f>
        <v>765463298.8700001</v>
      </c>
      <c r="F11"/>
      <c r="G11"/>
    </row>
    <row r="12" spans="1:7" s="15" customFormat="1" ht="14.25">
      <c r="A12" s="32" t="s">
        <v>515</v>
      </c>
      <c r="B12" s="34" t="s">
        <v>59</v>
      </c>
      <c r="C12" s="33" t="s">
        <v>60</v>
      </c>
      <c r="D12" s="33" t="s">
        <v>60</v>
      </c>
      <c r="E12" s="22">
        <f>E13+E16</f>
        <v>1176009.86</v>
      </c>
      <c r="F12"/>
      <c r="G12"/>
    </row>
    <row r="13" spans="1:7" s="15" customFormat="1" ht="14.25">
      <c r="A13" s="35" t="s">
        <v>7</v>
      </c>
      <c r="B13" s="34" t="s">
        <v>59</v>
      </c>
      <c r="C13" s="34" t="s">
        <v>61</v>
      </c>
      <c r="D13" s="24" t="s">
        <v>60</v>
      </c>
      <c r="E13" s="22">
        <f>+E14</f>
        <v>5644.35</v>
      </c>
      <c r="F13" s="25"/>
      <c r="G13" s="25"/>
    </row>
    <row r="14" spans="1:7" s="15" customFormat="1" ht="25.5">
      <c r="A14" s="32" t="s">
        <v>419</v>
      </c>
      <c r="B14" s="34" t="s">
        <v>59</v>
      </c>
      <c r="C14" s="34" t="s">
        <v>420</v>
      </c>
      <c r="D14" s="34" t="s">
        <v>60</v>
      </c>
      <c r="E14" s="22">
        <f>E15</f>
        <v>5644.35</v>
      </c>
      <c r="F14" s="25"/>
      <c r="G14" s="25"/>
    </row>
    <row r="15" spans="1:7" s="15" customFormat="1" ht="14.25">
      <c r="A15" s="36" t="s">
        <v>9</v>
      </c>
      <c r="B15" s="33" t="s">
        <v>59</v>
      </c>
      <c r="C15" s="33" t="s">
        <v>420</v>
      </c>
      <c r="D15" s="33" t="s">
        <v>63</v>
      </c>
      <c r="E15" s="22">
        <v>5644.35</v>
      </c>
      <c r="F15"/>
      <c r="G15"/>
    </row>
    <row r="16" spans="1:7" s="15" customFormat="1" ht="14.25">
      <c r="A16" s="32" t="s">
        <v>421</v>
      </c>
      <c r="B16" s="34" t="s">
        <v>59</v>
      </c>
      <c r="C16" s="34" t="s">
        <v>65</v>
      </c>
      <c r="D16" s="34" t="s">
        <v>60</v>
      </c>
      <c r="E16" s="22">
        <f>+E17+E18+E19</f>
        <v>1170365.51</v>
      </c>
      <c r="F16" s="25"/>
      <c r="G16" s="25"/>
    </row>
    <row r="17" spans="1:7" s="15" customFormat="1" ht="38.25">
      <c r="A17" s="36" t="s">
        <v>8</v>
      </c>
      <c r="B17" s="33" t="s">
        <v>59</v>
      </c>
      <c r="C17" s="33" t="s">
        <v>65</v>
      </c>
      <c r="D17" s="33" t="s">
        <v>62</v>
      </c>
      <c r="E17" s="23">
        <f>892037.27+265263.88</f>
        <v>1157301.15</v>
      </c>
      <c r="F17"/>
      <c r="G17"/>
    </row>
    <row r="18" spans="1:7" s="15" customFormat="1" ht="14.25">
      <c r="A18" s="36" t="s">
        <v>9</v>
      </c>
      <c r="B18" s="33" t="s">
        <v>59</v>
      </c>
      <c r="C18" s="33" t="s">
        <v>65</v>
      </c>
      <c r="D18" s="33" t="s">
        <v>63</v>
      </c>
      <c r="E18" s="23">
        <v>12000</v>
      </c>
      <c r="F18"/>
      <c r="G18"/>
    </row>
    <row r="19" spans="1:7" s="15" customFormat="1" ht="14.25">
      <c r="A19" s="36" t="s">
        <v>10</v>
      </c>
      <c r="B19" s="33" t="s">
        <v>59</v>
      </c>
      <c r="C19" s="33" t="s">
        <v>65</v>
      </c>
      <c r="D19" s="33" t="s">
        <v>64</v>
      </c>
      <c r="E19" s="23">
        <v>1064.36</v>
      </c>
      <c r="F19"/>
      <c r="G19"/>
    </row>
    <row r="20" spans="1:7" s="15" customFormat="1" ht="14.25">
      <c r="A20" s="32" t="s">
        <v>516</v>
      </c>
      <c r="B20" s="34" t="s">
        <v>66</v>
      </c>
      <c r="C20" s="34" t="s">
        <v>60</v>
      </c>
      <c r="D20" s="34" t="s">
        <v>60</v>
      </c>
      <c r="E20" s="22">
        <f>E21</f>
        <v>50000</v>
      </c>
      <c r="F20" s="25"/>
      <c r="G20" s="25"/>
    </row>
    <row r="21" spans="1:7" s="15" customFormat="1" ht="14.25">
      <c r="A21" s="35" t="s">
        <v>7</v>
      </c>
      <c r="B21" s="34" t="s">
        <v>66</v>
      </c>
      <c r="C21" s="34" t="s">
        <v>61</v>
      </c>
      <c r="D21" s="24" t="s">
        <v>60</v>
      </c>
      <c r="E21" s="22">
        <f>E22</f>
        <v>50000</v>
      </c>
      <c r="F21" s="25"/>
      <c r="G21" s="25"/>
    </row>
    <row r="22" spans="1:7" s="21" customFormat="1" ht="14.25">
      <c r="A22" s="32" t="s">
        <v>43</v>
      </c>
      <c r="B22" s="34" t="s">
        <v>66</v>
      </c>
      <c r="C22" s="34" t="s">
        <v>67</v>
      </c>
      <c r="D22" s="34" t="s">
        <v>60</v>
      </c>
      <c r="E22" s="22">
        <f>E23</f>
        <v>50000</v>
      </c>
      <c r="F22" s="26"/>
      <c r="G22" s="26"/>
    </row>
    <row r="23" spans="1:7" s="21" customFormat="1" ht="14.25">
      <c r="A23" s="36" t="s">
        <v>9</v>
      </c>
      <c r="B23" s="33" t="s">
        <v>66</v>
      </c>
      <c r="C23" s="33" t="s">
        <v>67</v>
      </c>
      <c r="D23" s="33" t="s">
        <v>63</v>
      </c>
      <c r="E23" s="23">
        <v>50000</v>
      </c>
      <c r="F23" s="20"/>
      <c r="G23" s="20"/>
    </row>
    <row r="24" spans="1:7" s="15" customFormat="1" ht="14.25">
      <c r="A24" s="32" t="s">
        <v>422</v>
      </c>
      <c r="B24" s="34" t="s">
        <v>68</v>
      </c>
      <c r="C24" s="34" t="s">
        <v>60</v>
      </c>
      <c r="D24" s="34" t="s">
        <v>60</v>
      </c>
      <c r="E24" s="22">
        <f>E25+E69+E91+E136+E155+E194+E246+E281+E343+E382+E388+E407</f>
        <v>403370846.62</v>
      </c>
      <c r="F24" s="25"/>
      <c r="G24" s="25"/>
    </row>
    <row r="25" spans="1:7" s="21" customFormat="1" ht="14.25">
      <c r="A25" s="35" t="s">
        <v>69</v>
      </c>
      <c r="B25" s="34" t="s">
        <v>68</v>
      </c>
      <c r="C25" s="34" t="s">
        <v>70</v>
      </c>
      <c r="D25" s="24" t="s">
        <v>60</v>
      </c>
      <c r="E25" s="22">
        <f>E26+E65</f>
        <v>90335646.70000002</v>
      </c>
      <c r="F25" s="26"/>
      <c r="G25" s="26"/>
    </row>
    <row r="26" spans="1:7" s="15" customFormat="1" ht="25.5">
      <c r="A26" s="35" t="s">
        <v>71</v>
      </c>
      <c r="B26" s="34" t="s">
        <v>68</v>
      </c>
      <c r="C26" s="34" t="s">
        <v>72</v>
      </c>
      <c r="D26" s="34" t="s">
        <v>60</v>
      </c>
      <c r="E26" s="22">
        <f>E27+E36+E39+E43+E47+E50+E53+E56+E59+E62</f>
        <v>88035646.70000002</v>
      </c>
      <c r="F26" s="25"/>
      <c r="G26" s="25"/>
    </row>
    <row r="27" spans="1:7" s="15" customFormat="1" ht="14.25">
      <c r="A27" s="35" t="s">
        <v>11</v>
      </c>
      <c r="B27" s="34" t="s">
        <v>68</v>
      </c>
      <c r="C27" s="34" t="s">
        <v>73</v>
      </c>
      <c r="D27" s="37" t="s">
        <v>60</v>
      </c>
      <c r="E27" s="22">
        <f>E28+E30+E32+E34</f>
        <v>79031392.85000001</v>
      </c>
      <c r="F27" s="25"/>
      <c r="G27" s="25"/>
    </row>
    <row r="28" spans="1:7" s="21" customFormat="1" ht="14.25">
      <c r="A28" s="32" t="s">
        <v>17</v>
      </c>
      <c r="B28" s="34" t="s">
        <v>68</v>
      </c>
      <c r="C28" s="34" t="s">
        <v>74</v>
      </c>
      <c r="D28" s="34" t="s">
        <v>60</v>
      </c>
      <c r="E28" s="22">
        <f>E29</f>
        <v>41999646.25</v>
      </c>
      <c r="F28" s="26"/>
      <c r="G28" s="26"/>
    </row>
    <row r="29" spans="1:7" s="15" customFormat="1" ht="25.5">
      <c r="A29" s="36" t="s">
        <v>12</v>
      </c>
      <c r="B29" s="33" t="s">
        <v>68</v>
      </c>
      <c r="C29" s="33" t="s">
        <v>74</v>
      </c>
      <c r="D29" s="33" t="s">
        <v>75</v>
      </c>
      <c r="E29" s="23">
        <v>41999646.25</v>
      </c>
      <c r="F29"/>
      <c r="G29"/>
    </row>
    <row r="30" spans="1:7" s="15" customFormat="1" ht="14.25">
      <c r="A30" s="32" t="s">
        <v>11</v>
      </c>
      <c r="B30" s="34" t="s">
        <v>68</v>
      </c>
      <c r="C30" s="34" t="s">
        <v>76</v>
      </c>
      <c r="D30" s="34" t="s">
        <v>60</v>
      </c>
      <c r="E30" s="22">
        <f>E31</f>
        <v>19783333.32</v>
      </c>
      <c r="F30" s="25"/>
      <c r="G30" s="25"/>
    </row>
    <row r="31" spans="1:7" s="15" customFormat="1" ht="25.5">
      <c r="A31" s="36" t="s">
        <v>12</v>
      </c>
      <c r="B31" s="33" t="s">
        <v>68</v>
      </c>
      <c r="C31" s="33" t="s">
        <v>76</v>
      </c>
      <c r="D31" s="33" t="s">
        <v>75</v>
      </c>
      <c r="E31" s="23">
        <v>19783333.32</v>
      </c>
      <c r="F31"/>
      <c r="G31"/>
    </row>
    <row r="32" spans="1:7" s="15" customFormat="1" ht="14.25">
      <c r="A32" s="32" t="s">
        <v>11</v>
      </c>
      <c r="B32" s="34" t="s">
        <v>68</v>
      </c>
      <c r="C32" s="34" t="s">
        <v>77</v>
      </c>
      <c r="D32" s="34" t="s">
        <v>60</v>
      </c>
      <c r="E32" s="22">
        <f>E33</f>
        <v>8688542.97</v>
      </c>
      <c r="F32" s="25"/>
      <c r="G32" s="25"/>
    </row>
    <row r="33" spans="1:7" s="21" customFormat="1" ht="25.5">
      <c r="A33" s="36" t="s">
        <v>12</v>
      </c>
      <c r="B33" s="33" t="s">
        <v>68</v>
      </c>
      <c r="C33" s="33" t="s">
        <v>77</v>
      </c>
      <c r="D33" s="33" t="s">
        <v>75</v>
      </c>
      <c r="E33" s="23">
        <v>8688542.97</v>
      </c>
      <c r="F33" s="20"/>
      <c r="G33" s="20"/>
    </row>
    <row r="34" spans="1:7" s="15" customFormat="1" ht="14.25">
      <c r="A34" s="32" t="s">
        <v>11</v>
      </c>
      <c r="B34" s="34" t="s">
        <v>68</v>
      </c>
      <c r="C34" s="34" t="s">
        <v>78</v>
      </c>
      <c r="D34" s="34" t="s">
        <v>60</v>
      </c>
      <c r="E34" s="22">
        <f>E35</f>
        <v>8559870.31</v>
      </c>
      <c r="F34" s="25"/>
      <c r="G34" s="25"/>
    </row>
    <row r="35" spans="1:7" s="15" customFormat="1" ht="25.5">
      <c r="A35" s="36" t="s">
        <v>12</v>
      </c>
      <c r="B35" s="33" t="s">
        <v>68</v>
      </c>
      <c r="C35" s="33" t="s">
        <v>78</v>
      </c>
      <c r="D35" s="33" t="s">
        <v>75</v>
      </c>
      <c r="E35" s="23">
        <v>8559870.31</v>
      </c>
      <c r="F35"/>
      <c r="G35"/>
    </row>
    <row r="36" spans="1:7" s="15" customFormat="1" ht="14.25">
      <c r="A36" s="35" t="s">
        <v>44</v>
      </c>
      <c r="B36" s="34" t="s">
        <v>68</v>
      </c>
      <c r="C36" s="34" t="s">
        <v>79</v>
      </c>
      <c r="D36" s="37" t="s">
        <v>60</v>
      </c>
      <c r="E36" s="22">
        <f>E37</f>
        <v>269189.64</v>
      </c>
      <c r="F36" s="25"/>
      <c r="G36" s="25"/>
    </row>
    <row r="37" spans="1:7" s="15" customFormat="1" ht="14.25">
      <c r="A37" s="32" t="s">
        <v>44</v>
      </c>
      <c r="B37" s="34" t="s">
        <v>68</v>
      </c>
      <c r="C37" s="34" t="s">
        <v>80</v>
      </c>
      <c r="D37" s="34" t="s">
        <v>60</v>
      </c>
      <c r="E37" s="22">
        <f>E38</f>
        <v>269189.64</v>
      </c>
      <c r="F37" s="25"/>
      <c r="G37" s="25"/>
    </row>
    <row r="38" spans="1:7" s="15" customFormat="1" ht="25.5">
      <c r="A38" s="36" t="s">
        <v>12</v>
      </c>
      <c r="B38" s="33" t="s">
        <v>68</v>
      </c>
      <c r="C38" s="33" t="s">
        <v>80</v>
      </c>
      <c r="D38" s="33" t="s">
        <v>75</v>
      </c>
      <c r="E38" s="23">
        <v>269189.64</v>
      </c>
      <c r="F38"/>
      <c r="G38"/>
    </row>
    <row r="39" spans="1:7" s="15" customFormat="1" ht="25.5">
      <c r="A39" s="35" t="s">
        <v>13</v>
      </c>
      <c r="B39" s="34" t="s">
        <v>68</v>
      </c>
      <c r="C39" s="34" t="s">
        <v>81</v>
      </c>
      <c r="D39" s="37" t="s">
        <v>60</v>
      </c>
      <c r="E39" s="22">
        <f>E40</f>
        <v>60959.94</v>
      </c>
      <c r="F39" s="25"/>
      <c r="G39" s="25"/>
    </row>
    <row r="40" spans="1:7" s="15" customFormat="1" ht="14.25">
      <c r="A40" s="32" t="s">
        <v>17</v>
      </c>
      <c r="B40" s="34" t="s">
        <v>68</v>
      </c>
      <c r="C40" s="34" t="s">
        <v>245</v>
      </c>
      <c r="D40" s="34" t="s">
        <v>60</v>
      </c>
      <c r="E40" s="22">
        <f>E41+E42</f>
        <v>60959.94</v>
      </c>
      <c r="F40" s="25"/>
      <c r="G40" s="25"/>
    </row>
    <row r="41" spans="1:7" s="15" customFormat="1" ht="14.25">
      <c r="A41" s="36" t="s">
        <v>9</v>
      </c>
      <c r="B41" s="33" t="s">
        <v>68</v>
      </c>
      <c r="C41" s="33" t="s">
        <v>245</v>
      </c>
      <c r="D41" s="33" t="s">
        <v>63</v>
      </c>
      <c r="E41" s="23">
        <v>45459.94</v>
      </c>
      <c r="F41"/>
      <c r="G41"/>
    </row>
    <row r="42" spans="1:7" s="15" customFormat="1" ht="25.5">
      <c r="A42" s="36" t="s">
        <v>12</v>
      </c>
      <c r="B42" s="33" t="s">
        <v>68</v>
      </c>
      <c r="C42" s="33" t="s">
        <v>245</v>
      </c>
      <c r="D42" s="33" t="s">
        <v>75</v>
      </c>
      <c r="E42" s="23">
        <v>15500</v>
      </c>
      <c r="F42"/>
      <c r="G42"/>
    </row>
    <row r="43" spans="1:7" s="15" customFormat="1" ht="38.25">
      <c r="A43" s="35" t="s">
        <v>14</v>
      </c>
      <c r="B43" s="34" t="s">
        <v>68</v>
      </c>
      <c r="C43" s="34" t="s">
        <v>82</v>
      </c>
      <c r="D43" s="37" t="s">
        <v>60</v>
      </c>
      <c r="E43" s="22">
        <f>E44</f>
        <v>58408.18</v>
      </c>
      <c r="F43" s="25"/>
      <c r="G43" s="25"/>
    </row>
    <row r="44" spans="1:7" s="15" customFormat="1" ht="14.25">
      <c r="A44" s="32" t="s">
        <v>17</v>
      </c>
      <c r="B44" s="34" t="s">
        <v>68</v>
      </c>
      <c r="C44" s="34" t="s">
        <v>246</v>
      </c>
      <c r="D44" s="34" t="s">
        <v>60</v>
      </c>
      <c r="E44" s="22">
        <f>E45+E46</f>
        <v>58408.18</v>
      </c>
      <c r="F44" s="25"/>
      <c r="G44" s="25"/>
    </row>
    <row r="45" spans="1:7" s="15" customFormat="1" ht="38.25">
      <c r="A45" s="36" t="s">
        <v>8</v>
      </c>
      <c r="B45" s="33" t="s">
        <v>68</v>
      </c>
      <c r="C45" s="33" t="s">
        <v>246</v>
      </c>
      <c r="D45" s="33" t="s">
        <v>62</v>
      </c>
      <c r="E45" s="23">
        <v>35990</v>
      </c>
      <c r="F45"/>
      <c r="G45"/>
    </row>
    <row r="46" spans="1:7" s="15" customFormat="1" ht="14.25">
      <c r="A46" s="36" t="s">
        <v>9</v>
      </c>
      <c r="B46" s="33" t="s">
        <v>68</v>
      </c>
      <c r="C46" s="33" t="s">
        <v>246</v>
      </c>
      <c r="D46" s="33" t="s">
        <v>63</v>
      </c>
      <c r="E46" s="23">
        <v>22418.18</v>
      </c>
      <c r="F46"/>
      <c r="G46"/>
    </row>
    <row r="47" spans="1:7" s="15" customFormat="1" ht="14.25">
      <c r="A47" s="35" t="s">
        <v>15</v>
      </c>
      <c r="B47" s="34" t="s">
        <v>68</v>
      </c>
      <c r="C47" s="34" t="s">
        <v>83</v>
      </c>
      <c r="D47" s="37" t="s">
        <v>60</v>
      </c>
      <c r="E47" s="22">
        <f>E48</f>
        <v>130124.09</v>
      </c>
      <c r="F47" s="25"/>
      <c r="G47" s="25"/>
    </row>
    <row r="48" spans="1:7" s="15" customFormat="1" ht="14.25">
      <c r="A48" s="32" t="s">
        <v>15</v>
      </c>
      <c r="B48" s="34" t="s">
        <v>68</v>
      </c>
      <c r="C48" s="34" t="s">
        <v>366</v>
      </c>
      <c r="D48" s="34" t="s">
        <v>60</v>
      </c>
      <c r="E48" s="22">
        <f>E49</f>
        <v>130124.09</v>
      </c>
      <c r="F48" s="25"/>
      <c r="G48" s="25"/>
    </row>
    <row r="49" spans="1:7" s="15" customFormat="1" ht="25.5">
      <c r="A49" s="36" t="s">
        <v>12</v>
      </c>
      <c r="B49" s="33" t="s">
        <v>68</v>
      </c>
      <c r="C49" s="33" t="s">
        <v>366</v>
      </c>
      <c r="D49" s="33" t="s">
        <v>75</v>
      </c>
      <c r="E49" s="23">
        <v>130124.09</v>
      </c>
      <c r="F49"/>
      <c r="G49"/>
    </row>
    <row r="50" spans="1:7" s="15" customFormat="1" ht="25.5">
      <c r="A50" s="35" t="s">
        <v>367</v>
      </c>
      <c r="B50" s="34" t="s">
        <v>68</v>
      </c>
      <c r="C50" s="34" t="s">
        <v>368</v>
      </c>
      <c r="D50" s="37" t="s">
        <v>60</v>
      </c>
      <c r="E50" s="22">
        <f>E51</f>
        <v>15956</v>
      </c>
      <c r="F50" s="25"/>
      <c r="G50" s="25"/>
    </row>
    <row r="51" spans="1:7" s="15" customFormat="1" ht="14.25">
      <c r="A51" s="32" t="s">
        <v>17</v>
      </c>
      <c r="B51" s="34" t="s">
        <v>68</v>
      </c>
      <c r="C51" s="34" t="s">
        <v>369</v>
      </c>
      <c r="D51" s="34" t="s">
        <v>60</v>
      </c>
      <c r="E51" s="22">
        <f>E52</f>
        <v>15956</v>
      </c>
      <c r="F51" s="25"/>
      <c r="G51" s="25"/>
    </row>
    <row r="52" spans="1:7" s="16" customFormat="1" ht="25.5">
      <c r="A52" s="36" t="s">
        <v>12</v>
      </c>
      <c r="B52" s="33" t="s">
        <v>68</v>
      </c>
      <c r="C52" s="33" t="s">
        <v>369</v>
      </c>
      <c r="D52" s="33" t="s">
        <v>75</v>
      </c>
      <c r="E52" s="23">
        <v>15956</v>
      </c>
      <c r="F52"/>
      <c r="G52"/>
    </row>
    <row r="53" spans="1:7" s="16" customFormat="1" ht="15">
      <c r="A53" s="35" t="s">
        <v>16</v>
      </c>
      <c r="B53" s="34" t="s">
        <v>68</v>
      </c>
      <c r="C53" s="34" t="s">
        <v>84</v>
      </c>
      <c r="D53" s="37" t="s">
        <v>60</v>
      </c>
      <c r="E53" s="22">
        <f>E54</f>
        <v>149900</v>
      </c>
      <c r="F53" s="25"/>
      <c r="G53" s="25"/>
    </row>
    <row r="54" spans="1:7" s="16" customFormat="1" ht="15">
      <c r="A54" s="32" t="s">
        <v>17</v>
      </c>
      <c r="B54" s="34" t="s">
        <v>68</v>
      </c>
      <c r="C54" s="34" t="s">
        <v>370</v>
      </c>
      <c r="D54" s="34" t="s">
        <v>60</v>
      </c>
      <c r="E54" s="22">
        <f>E55</f>
        <v>149900</v>
      </c>
      <c r="F54" s="25"/>
      <c r="G54" s="25"/>
    </row>
    <row r="55" spans="1:7" s="15" customFormat="1" ht="25.5">
      <c r="A55" s="36" t="s">
        <v>12</v>
      </c>
      <c r="B55" s="33" t="s">
        <v>68</v>
      </c>
      <c r="C55" s="33" t="s">
        <v>370</v>
      </c>
      <c r="D55" s="33" t="s">
        <v>75</v>
      </c>
      <c r="E55" s="23">
        <v>149900</v>
      </c>
      <c r="F55"/>
      <c r="G55"/>
    </row>
    <row r="56" spans="1:7" s="15" customFormat="1" ht="14.25">
      <c r="A56" s="35" t="s">
        <v>423</v>
      </c>
      <c r="B56" s="34" t="s">
        <v>68</v>
      </c>
      <c r="C56" s="34" t="s">
        <v>424</v>
      </c>
      <c r="D56" s="37" t="s">
        <v>60</v>
      </c>
      <c r="E56" s="22">
        <f>E57</f>
        <v>30000</v>
      </c>
      <c r="F56" s="25"/>
      <c r="G56" s="25"/>
    </row>
    <row r="57" spans="1:7" s="15" customFormat="1" ht="14.25">
      <c r="A57" s="32" t="s">
        <v>17</v>
      </c>
      <c r="B57" s="34" t="s">
        <v>68</v>
      </c>
      <c r="C57" s="34" t="s">
        <v>425</v>
      </c>
      <c r="D57" s="34" t="s">
        <v>60</v>
      </c>
      <c r="E57" s="22">
        <f>E58</f>
        <v>30000</v>
      </c>
      <c r="F57" s="25"/>
      <c r="G57" s="25"/>
    </row>
    <row r="58" spans="1:7" s="15" customFormat="1" ht="25.5">
      <c r="A58" s="36" t="s">
        <v>12</v>
      </c>
      <c r="B58" s="33" t="s">
        <v>68</v>
      </c>
      <c r="C58" s="33" t="s">
        <v>425</v>
      </c>
      <c r="D58" s="33" t="s">
        <v>75</v>
      </c>
      <c r="E58" s="23">
        <v>30000</v>
      </c>
      <c r="F58"/>
      <c r="G58"/>
    </row>
    <row r="59" spans="1:7" s="15" customFormat="1" ht="25.5">
      <c r="A59" s="35" t="s">
        <v>247</v>
      </c>
      <c r="B59" s="34" t="s">
        <v>68</v>
      </c>
      <c r="C59" s="34" t="s">
        <v>85</v>
      </c>
      <c r="D59" s="37" t="s">
        <v>60</v>
      </c>
      <c r="E59" s="22">
        <f>E60</f>
        <v>69716</v>
      </c>
      <c r="F59" s="25"/>
      <c r="G59" s="25"/>
    </row>
    <row r="60" spans="1:7" s="15" customFormat="1" ht="25.5">
      <c r="A60" s="32" t="s">
        <v>247</v>
      </c>
      <c r="B60" s="34" t="s">
        <v>68</v>
      </c>
      <c r="C60" s="34" t="s">
        <v>86</v>
      </c>
      <c r="D60" s="34" t="s">
        <v>60</v>
      </c>
      <c r="E60" s="22">
        <f>E61</f>
        <v>69716</v>
      </c>
      <c r="F60" s="25"/>
      <c r="G60" s="25"/>
    </row>
    <row r="61" spans="1:7" s="15" customFormat="1" ht="14.25">
      <c r="A61" s="36" t="s">
        <v>18</v>
      </c>
      <c r="B61" s="33" t="s">
        <v>68</v>
      </c>
      <c r="C61" s="33" t="s">
        <v>86</v>
      </c>
      <c r="D61" s="33" t="s">
        <v>87</v>
      </c>
      <c r="E61" s="23">
        <v>69716</v>
      </c>
      <c r="F61"/>
      <c r="G61"/>
    </row>
    <row r="62" spans="1:7" s="15" customFormat="1" ht="14.25">
      <c r="A62" s="35" t="s">
        <v>16</v>
      </c>
      <c r="B62" s="34" t="s">
        <v>68</v>
      </c>
      <c r="C62" s="34" t="s">
        <v>426</v>
      </c>
      <c r="D62" s="37" t="s">
        <v>60</v>
      </c>
      <c r="E62" s="22">
        <f>E63</f>
        <v>8220000</v>
      </c>
      <c r="F62" s="25"/>
      <c r="G62" s="25"/>
    </row>
    <row r="63" spans="1:7" s="15" customFormat="1" ht="14.25">
      <c r="A63" s="32" t="s">
        <v>16</v>
      </c>
      <c r="B63" s="34" t="s">
        <v>68</v>
      </c>
      <c r="C63" s="34" t="s">
        <v>427</v>
      </c>
      <c r="D63" s="34" t="s">
        <v>60</v>
      </c>
      <c r="E63" s="22">
        <f>E64</f>
        <v>8220000</v>
      </c>
      <c r="F63" s="25"/>
      <c r="G63" s="25"/>
    </row>
    <row r="64" spans="1:7" s="15" customFormat="1" ht="25.5">
      <c r="A64" s="36" t="s">
        <v>12</v>
      </c>
      <c r="B64" s="33" t="s">
        <v>68</v>
      </c>
      <c r="C64" s="33" t="s">
        <v>427</v>
      </c>
      <c r="D64" s="33" t="s">
        <v>75</v>
      </c>
      <c r="E64" s="23">
        <v>8220000</v>
      </c>
      <c r="F64"/>
      <c r="G64"/>
    </row>
    <row r="65" spans="1:7" s="15" customFormat="1" ht="25.5">
      <c r="A65" s="35" t="s">
        <v>88</v>
      </c>
      <c r="B65" s="34" t="s">
        <v>68</v>
      </c>
      <c r="C65" s="34" t="s">
        <v>89</v>
      </c>
      <c r="D65" s="34" t="s">
        <v>60</v>
      </c>
      <c r="E65" s="22">
        <f>E66</f>
        <v>2300000</v>
      </c>
      <c r="F65" s="25"/>
      <c r="G65" s="25"/>
    </row>
    <row r="66" spans="1:7" s="15" customFormat="1" ht="25.5">
      <c r="A66" s="35" t="s">
        <v>91</v>
      </c>
      <c r="B66" s="34" t="s">
        <v>68</v>
      </c>
      <c r="C66" s="34" t="s">
        <v>248</v>
      </c>
      <c r="D66" s="37" t="s">
        <v>60</v>
      </c>
      <c r="E66" s="22">
        <f>E67</f>
        <v>2300000</v>
      </c>
      <c r="F66" s="25"/>
      <c r="G66" s="25"/>
    </row>
    <row r="67" spans="1:7" s="15" customFormat="1" ht="14.25">
      <c r="A67" s="32" t="s">
        <v>17</v>
      </c>
      <c r="B67" s="34" t="s">
        <v>68</v>
      </c>
      <c r="C67" s="34" t="s">
        <v>90</v>
      </c>
      <c r="D67" s="34" t="s">
        <v>60</v>
      </c>
      <c r="E67" s="22">
        <f>E68</f>
        <v>2300000</v>
      </c>
      <c r="F67" s="25"/>
      <c r="G67" s="25"/>
    </row>
    <row r="68" spans="1:7" s="15" customFormat="1" ht="25.5">
      <c r="A68" s="36" t="s">
        <v>12</v>
      </c>
      <c r="B68" s="33" t="s">
        <v>68</v>
      </c>
      <c r="C68" s="33" t="s">
        <v>90</v>
      </c>
      <c r="D68" s="33" t="s">
        <v>75</v>
      </c>
      <c r="E68" s="23">
        <v>2300000</v>
      </c>
      <c r="F68"/>
      <c r="G68"/>
    </row>
    <row r="69" spans="1:7" s="15" customFormat="1" ht="25.5">
      <c r="A69" s="35" t="s">
        <v>57</v>
      </c>
      <c r="B69" s="34" t="s">
        <v>68</v>
      </c>
      <c r="C69" s="34" t="s">
        <v>93</v>
      </c>
      <c r="D69" s="24" t="s">
        <v>60</v>
      </c>
      <c r="E69" s="22">
        <f>E70</f>
        <v>802547</v>
      </c>
      <c r="F69" s="25"/>
      <c r="G69" s="25"/>
    </row>
    <row r="70" spans="1:7" s="15" customFormat="1" ht="14.25">
      <c r="A70" s="35" t="s">
        <v>58</v>
      </c>
      <c r="B70" s="34" t="s">
        <v>68</v>
      </c>
      <c r="C70" s="34" t="s">
        <v>94</v>
      </c>
      <c r="D70" s="34" t="s">
        <v>60</v>
      </c>
      <c r="E70" s="22">
        <f>E71+E75+E78+E81+E85+E88</f>
        <v>802547</v>
      </c>
      <c r="F70" s="25"/>
      <c r="G70" s="25"/>
    </row>
    <row r="71" spans="1:7" s="15" customFormat="1" ht="14.25">
      <c r="A71" s="35" t="s">
        <v>20</v>
      </c>
      <c r="B71" s="34" t="s">
        <v>68</v>
      </c>
      <c r="C71" s="34" t="s">
        <v>95</v>
      </c>
      <c r="D71" s="37" t="s">
        <v>60</v>
      </c>
      <c r="E71" s="22">
        <f>E72</f>
        <v>100000</v>
      </c>
      <c r="F71" s="25"/>
      <c r="G71" s="25"/>
    </row>
    <row r="72" spans="1:7" s="15" customFormat="1" ht="14.25">
      <c r="A72" s="32" t="s">
        <v>17</v>
      </c>
      <c r="B72" s="34" t="s">
        <v>68</v>
      </c>
      <c r="C72" s="34" t="s">
        <v>249</v>
      </c>
      <c r="D72" s="34" t="s">
        <v>60</v>
      </c>
      <c r="E72" s="22">
        <f>E73+E74</f>
        <v>100000</v>
      </c>
      <c r="F72" s="25"/>
      <c r="G72" s="25"/>
    </row>
    <row r="73" spans="1:7" s="15" customFormat="1" ht="14.25">
      <c r="A73" s="36" t="s">
        <v>9</v>
      </c>
      <c r="B73" s="33" t="s">
        <v>68</v>
      </c>
      <c r="C73" s="33" t="s">
        <v>249</v>
      </c>
      <c r="D73" s="33" t="s">
        <v>63</v>
      </c>
      <c r="E73" s="23">
        <v>82700</v>
      </c>
      <c r="F73"/>
      <c r="G73"/>
    </row>
    <row r="74" spans="1:7" s="15" customFormat="1" ht="14.25">
      <c r="A74" s="36" t="s">
        <v>18</v>
      </c>
      <c r="B74" s="33" t="s">
        <v>68</v>
      </c>
      <c r="C74" s="33" t="s">
        <v>249</v>
      </c>
      <c r="D74" s="33" t="s">
        <v>87</v>
      </c>
      <c r="E74" s="23">
        <v>17300</v>
      </c>
      <c r="F74"/>
      <c r="G74"/>
    </row>
    <row r="75" spans="1:7" s="15" customFormat="1" ht="25.5">
      <c r="A75" s="35" t="s">
        <v>371</v>
      </c>
      <c r="B75" s="34" t="s">
        <v>68</v>
      </c>
      <c r="C75" s="34" t="s">
        <v>372</v>
      </c>
      <c r="D75" s="37" t="s">
        <v>60</v>
      </c>
      <c r="E75" s="22">
        <f>E76</f>
        <v>8000</v>
      </c>
      <c r="F75" s="25"/>
      <c r="G75" s="25"/>
    </row>
    <row r="76" spans="1:7" s="15" customFormat="1" ht="14.25">
      <c r="A76" s="32" t="s">
        <v>17</v>
      </c>
      <c r="B76" s="34" t="s">
        <v>68</v>
      </c>
      <c r="C76" s="34" t="s">
        <v>373</v>
      </c>
      <c r="D76" s="34" t="s">
        <v>60</v>
      </c>
      <c r="E76" s="22">
        <f>E77</f>
        <v>8000</v>
      </c>
      <c r="F76" s="25"/>
      <c r="G76" s="25"/>
    </row>
    <row r="77" spans="1:7" s="15" customFormat="1" ht="14.25">
      <c r="A77" s="36" t="s">
        <v>9</v>
      </c>
      <c r="B77" s="33" t="s">
        <v>68</v>
      </c>
      <c r="C77" s="33" t="s">
        <v>373</v>
      </c>
      <c r="D77" s="33" t="s">
        <v>63</v>
      </c>
      <c r="E77" s="23">
        <v>8000</v>
      </c>
      <c r="F77"/>
      <c r="G77"/>
    </row>
    <row r="78" spans="1:7" s="15" customFormat="1" ht="25.5">
      <c r="A78" s="35" t="s">
        <v>374</v>
      </c>
      <c r="B78" s="34" t="s">
        <v>68</v>
      </c>
      <c r="C78" s="34" t="s">
        <v>375</v>
      </c>
      <c r="D78" s="37" t="s">
        <v>60</v>
      </c>
      <c r="E78" s="22">
        <f>E79</f>
        <v>5000</v>
      </c>
      <c r="F78" s="25"/>
      <c r="G78" s="25"/>
    </row>
    <row r="79" spans="1:7" s="15" customFormat="1" ht="14.25">
      <c r="A79" s="32" t="s">
        <v>17</v>
      </c>
      <c r="B79" s="34" t="s">
        <v>68</v>
      </c>
      <c r="C79" s="34" t="s">
        <v>376</v>
      </c>
      <c r="D79" s="34" t="s">
        <v>60</v>
      </c>
      <c r="E79" s="22">
        <f>E80</f>
        <v>5000</v>
      </c>
      <c r="F79" s="25"/>
      <c r="G79" s="25"/>
    </row>
    <row r="80" spans="1:7" s="15" customFormat="1" ht="14.25">
      <c r="A80" s="36" t="s">
        <v>9</v>
      </c>
      <c r="B80" s="33" t="s">
        <v>68</v>
      </c>
      <c r="C80" s="33" t="s">
        <v>376</v>
      </c>
      <c r="D80" s="33" t="s">
        <v>63</v>
      </c>
      <c r="E80" s="23">
        <v>5000</v>
      </c>
      <c r="F80"/>
      <c r="G80"/>
    </row>
    <row r="81" spans="1:7" s="15" customFormat="1" ht="25.5">
      <c r="A81" s="35" t="s">
        <v>21</v>
      </c>
      <c r="B81" s="34" t="s">
        <v>68</v>
      </c>
      <c r="C81" s="34" t="s">
        <v>250</v>
      </c>
      <c r="D81" s="37" t="s">
        <v>60</v>
      </c>
      <c r="E81" s="22">
        <f>E82</f>
        <v>279547</v>
      </c>
      <c r="F81" s="25"/>
      <c r="G81" s="25"/>
    </row>
    <row r="82" spans="1:7" s="15" customFormat="1" ht="14.25">
      <c r="A82" s="32" t="s">
        <v>17</v>
      </c>
      <c r="B82" s="34" t="s">
        <v>68</v>
      </c>
      <c r="C82" s="34" t="s">
        <v>251</v>
      </c>
      <c r="D82" s="34" t="s">
        <v>60</v>
      </c>
      <c r="E82" s="22">
        <f>E83+E84</f>
        <v>279547</v>
      </c>
      <c r="F82" s="25"/>
      <c r="G82" s="25"/>
    </row>
    <row r="83" spans="1:7" s="15" customFormat="1" ht="38.25">
      <c r="A83" s="36" t="s">
        <v>8</v>
      </c>
      <c r="B83" s="33" t="s">
        <v>68</v>
      </c>
      <c r="C83" s="33" t="s">
        <v>251</v>
      </c>
      <c r="D83" s="33" t="s">
        <v>62</v>
      </c>
      <c r="E83" s="23">
        <v>275757</v>
      </c>
      <c r="F83"/>
      <c r="G83"/>
    </row>
    <row r="84" spans="1:7" s="15" customFormat="1" ht="14.25">
      <c r="A84" s="36" t="s">
        <v>9</v>
      </c>
      <c r="B84" s="33" t="s">
        <v>68</v>
      </c>
      <c r="C84" s="33" t="s">
        <v>251</v>
      </c>
      <c r="D84" s="33" t="s">
        <v>63</v>
      </c>
      <c r="E84" s="23">
        <v>3790</v>
      </c>
      <c r="F84"/>
      <c r="G84"/>
    </row>
    <row r="85" spans="1:7" s="15" customFormat="1" ht="25.5">
      <c r="A85" s="35" t="s">
        <v>252</v>
      </c>
      <c r="B85" s="34" t="s">
        <v>68</v>
      </c>
      <c r="C85" s="34" t="s">
        <v>253</v>
      </c>
      <c r="D85" s="37" t="s">
        <v>60</v>
      </c>
      <c r="E85" s="22">
        <f>E86</f>
        <v>10000</v>
      </c>
      <c r="F85" s="25"/>
      <c r="G85" s="25"/>
    </row>
    <row r="86" spans="1:7" s="15" customFormat="1" ht="14.25">
      <c r="A86" s="32" t="s">
        <v>17</v>
      </c>
      <c r="B86" s="34" t="s">
        <v>68</v>
      </c>
      <c r="C86" s="34" t="s">
        <v>254</v>
      </c>
      <c r="D86" s="34" t="s">
        <v>60</v>
      </c>
      <c r="E86" s="22">
        <f>E87</f>
        <v>10000</v>
      </c>
      <c r="F86" s="25"/>
      <c r="G86" s="25"/>
    </row>
    <row r="87" spans="1:7" s="15" customFormat="1" ht="14.25">
      <c r="A87" s="36" t="s">
        <v>9</v>
      </c>
      <c r="B87" s="33" t="s">
        <v>68</v>
      </c>
      <c r="C87" s="33" t="s">
        <v>254</v>
      </c>
      <c r="D87" s="33" t="s">
        <v>63</v>
      </c>
      <c r="E87" s="23">
        <v>10000</v>
      </c>
      <c r="F87"/>
      <c r="G87"/>
    </row>
    <row r="88" spans="1:7" s="15" customFormat="1" ht="14.25">
      <c r="A88" s="35" t="s">
        <v>428</v>
      </c>
      <c r="B88" s="34" t="s">
        <v>68</v>
      </c>
      <c r="C88" s="34" t="s">
        <v>429</v>
      </c>
      <c r="D88" s="37" t="s">
        <v>60</v>
      </c>
      <c r="E88" s="22">
        <f>E89</f>
        <v>400000</v>
      </c>
      <c r="F88" s="25"/>
      <c r="G88" s="25"/>
    </row>
    <row r="89" spans="1:7" s="15" customFormat="1" ht="14.25">
      <c r="A89" s="32" t="s">
        <v>17</v>
      </c>
      <c r="B89" s="34" t="s">
        <v>68</v>
      </c>
      <c r="C89" s="34" t="s">
        <v>430</v>
      </c>
      <c r="D89" s="34" t="s">
        <v>60</v>
      </c>
      <c r="E89" s="22">
        <f>E90</f>
        <v>400000</v>
      </c>
      <c r="F89" s="25"/>
      <c r="G89" s="25"/>
    </row>
    <row r="90" spans="1:7" s="15" customFormat="1" ht="25.5">
      <c r="A90" s="36" t="s">
        <v>12</v>
      </c>
      <c r="B90" s="33" t="s">
        <v>68</v>
      </c>
      <c r="C90" s="33" t="s">
        <v>430</v>
      </c>
      <c r="D90" s="33" t="s">
        <v>75</v>
      </c>
      <c r="E90" s="23">
        <v>400000</v>
      </c>
      <c r="F90"/>
      <c r="G90"/>
    </row>
    <row r="91" spans="1:7" s="15" customFormat="1" ht="25.5">
      <c r="A91" s="35" t="s">
        <v>96</v>
      </c>
      <c r="B91" s="34" t="s">
        <v>68</v>
      </c>
      <c r="C91" s="34" t="s">
        <v>97</v>
      </c>
      <c r="D91" s="24" t="s">
        <v>60</v>
      </c>
      <c r="E91" s="22">
        <f>E92+E126</f>
        <v>2991393.55</v>
      </c>
      <c r="F91" s="25"/>
      <c r="G91" s="25"/>
    </row>
    <row r="92" spans="1:7" s="15" customFormat="1" ht="25.5">
      <c r="A92" s="35" t="s">
        <v>98</v>
      </c>
      <c r="B92" s="34" t="s">
        <v>68</v>
      </c>
      <c r="C92" s="34" t="s">
        <v>99</v>
      </c>
      <c r="D92" s="34" t="s">
        <v>60</v>
      </c>
      <c r="E92" s="22">
        <f>E93+E96+E99+E102+E105+E108+E111+E114+E117+E120+E123</f>
        <v>1858066.53</v>
      </c>
      <c r="F92" s="25"/>
      <c r="G92" s="25"/>
    </row>
    <row r="93" spans="1:7" s="15" customFormat="1" ht="25.5">
      <c r="A93" s="35" t="s">
        <v>45</v>
      </c>
      <c r="B93" s="34" t="s">
        <v>68</v>
      </c>
      <c r="C93" s="34" t="s">
        <v>100</v>
      </c>
      <c r="D93" s="37" t="s">
        <v>60</v>
      </c>
      <c r="E93" s="22">
        <f>E94</f>
        <v>27330</v>
      </c>
      <c r="F93" s="25"/>
      <c r="G93" s="25"/>
    </row>
    <row r="94" spans="1:7" s="15" customFormat="1" ht="14.25">
      <c r="A94" s="32" t="s">
        <v>17</v>
      </c>
      <c r="B94" s="34" t="s">
        <v>68</v>
      </c>
      <c r="C94" s="34" t="s">
        <v>255</v>
      </c>
      <c r="D94" s="34" t="s">
        <v>60</v>
      </c>
      <c r="E94" s="22">
        <f>E95</f>
        <v>27330</v>
      </c>
      <c r="F94" s="25"/>
      <c r="G94" s="25"/>
    </row>
    <row r="95" spans="1:7" s="15" customFormat="1" ht="38.25">
      <c r="A95" s="36" t="s">
        <v>8</v>
      </c>
      <c r="B95" s="33" t="s">
        <v>68</v>
      </c>
      <c r="C95" s="33" t="s">
        <v>255</v>
      </c>
      <c r="D95" s="33" t="s">
        <v>62</v>
      </c>
      <c r="E95" s="23">
        <v>27330</v>
      </c>
      <c r="F95"/>
      <c r="G95"/>
    </row>
    <row r="96" spans="1:7" s="19" customFormat="1" ht="14.25">
      <c r="A96" s="35" t="s">
        <v>256</v>
      </c>
      <c r="B96" s="34" t="s">
        <v>68</v>
      </c>
      <c r="C96" s="34" t="s">
        <v>257</v>
      </c>
      <c r="D96" s="37" t="s">
        <v>60</v>
      </c>
      <c r="E96" s="22">
        <f>E97</f>
        <v>30000</v>
      </c>
      <c r="F96" s="25"/>
      <c r="G96" s="25"/>
    </row>
    <row r="97" spans="1:7" s="19" customFormat="1" ht="14.25">
      <c r="A97" s="32" t="s">
        <v>17</v>
      </c>
      <c r="B97" s="34" t="s">
        <v>68</v>
      </c>
      <c r="C97" s="34" t="s">
        <v>258</v>
      </c>
      <c r="D97" s="34" t="s">
        <v>60</v>
      </c>
      <c r="E97" s="22">
        <f>E98</f>
        <v>30000</v>
      </c>
      <c r="F97" s="25"/>
      <c r="G97" s="25"/>
    </row>
    <row r="98" spans="1:7" s="15" customFormat="1" ht="38.25">
      <c r="A98" s="36" t="s">
        <v>8</v>
      </c>
      <c r="B98" s="33" t="s">
        <v>68</v>
      </c>
      <c r="C98" s="33" t="s">
        <v>258</v>
      </c>
      <c r="D98" s="33" t="s">
        <v>62</v>
      </c>
      <c r="E98" s="23">
        <v>30000</v>
      </c>
      <c r="F98"/>
      <c r="G98"/>
    </row>
    <row r="99" spans="1:7" s="15" customFormat="1" ht="38.25">
      <c r="A99" s="35" t="s">
        <v>377</v>
      </c>
      <c r="B99" s="34" t="s">
        <v>68</v>
      </c>
      <c r="C99" s="34" t="s">
        <v>378</v>
      </c>
      <c r="D99" s="37" t="s">
        <v>60</v>
      </c>
      <c r="E99" s="22">
        <f>E100</f>
        <v>50000</v>
      </c>
      <c r="F99" s="25"/>
      <c r="G99" s="25"/>
    </row>
    <row r="100" spans="1:7" s="15" customFormat="1" ht="14.25">
      <c r="A100" s="32" t="s">
        <v>17</v>
      </c>
      <c r="B100" s="34" t="s">
        <v>68</v>
      </c>
      <c r="C100" s="34" t="s">
        <v>379</v>
      </c>
      <c r="D100" s="34" t="s">
        <v>60</v>
      </c>
      <c r="E100" s="22">
        <f>E101</f>
        <v>50000</v>
      </c>
      <c r="F100" s="25"/>
      <c r="G100" s="25"/>
    </row>
    <row r="101" spans="1:7" s="15" customFormat="1" ht="14.25">
      <c r="A101" s="36" t="s">
        <v>9</v>
      </c>
      <c r="B101" s="33" t="s">
        <v>68</v>
      </c>
      <c r="C101" s="33" t="s">
        <v>379</v>
      </c>
      <c r="D101" s="33" t="s">
        <v>63</v>
      </c>
      <c r="E101" s="23">
        <v>50000</v>
      </c>
      <c r="F101"/>
      <c r="G101"/>
    </row>
    <row r="102" spans="1:7" s="15" customFormat="1" ht="14.25">
      <c r="A102" s="35" t="s">
        <v>259</v>
      </c>
      <c r="B102" s="34" t="s">
        <v>68</v>
      </c>
      <c r="C102" s="34" t="s">
        <v>260</v>
      </c>
      <c r="D102" s="37" t="s">
        <v>60</v>
      </c>
      <c r="E102" s="22">
        <f>E103</f>
        <v>24320</v>
      </c>
      <c r="F102" s="25"/>
      <c r="G102" s="25"/>
    </row>
    <row r="103" spans="1:7" s="15" customFormat="1" ht="14.25">
      <c r="A103" s="32" t="s">
        <v>17</v>
      </c>
      <c r="B103" s="34" t="s">
        <v>68</v>
      </c>
      <c r="C103" s="34" t="s">
        <v>261</v>
      </c>
      <c r="D103" s="34" t="s">
        <v>60</v>
      </c>
      <c r="E103" s="22">
        <f>E104</f>
        <v>24320</v>
      </c>
      <c r="F103" s="25"/>
      <c r="G103" s="25"/>
    </row>
    <row r="104" spans="1:7" s="15" customFormat="1" ht="14.25">
      <c r="A104" s="36" t="s">
        <v>9</v>
      </c>
      <c r="B104" s="33" t="s">
        <v>68</v>
      </c>
      <c r="C104" s="33" t="s">
        <v>261</v>
      </c>
      <c r="D104" s="33" t="s">
        <v>63</v>
      </c>
      <c r="E104" s="23">
        <v>24320</v>
      </c>
      <c r="F104"/>
      <c r="G104"/>
    </row>
    <row r="105" spans="1:7" s="15" customFormat="1" ht="25.5">
      <c r="A105" s="35" t="s">
        <v>101</v>
      </c>
      <c r="B105" s="34" t="s">
        <v>68</v>
      </c>
      <c r="C105" s="34" t="s">
        <v>102</v>
      </c>
      <c r="D105" s="37" t="s">
        <v>60</v>
      </c>
      <c r="E105" s="22">
        <f>E106</f>
        <v>4590</v>
      </c>
      <c r="F105" s="25"/>
      <c r="G105" s="25"/>
    </row>
    <row r="106" spans="1:7" s="15" customFormat="1" ht="14.25">
      <c r="A106" s="32" t="s">
        <v>17</v>
      </c>
      <c r="B106" s="34" t="s">
        <v>68</v>
      </c>
      <c r="C106" s="34" t="s">
        <v>262</v>
      </c>
      <c r="D106" s="34" t="s">
        <v>60</v>
      </c>
      <c r="E106" s="22">
        <f>E107</f>
        <v>4590</v>
      </c>
      <c r="F106" s="25"/>
      <c r="G106" s="25"/>
    </row>
    <row r="107" spans="1:7" s="15" customFormat="1" ht="14.25">
      <c r="A107" s="36" t="s">
        <v>9</v>
      </c>
      <c r="B107" s="33" t="s">
        <v>68</v>
      </c>
      <c r="C107" s="33" t="s">
        <v>262</v>
      </c>
      <c r="D107" s="33" t="s">
        <v>63</v>
      </c>
      <c r="E107" s="23">
        <v>4590</v>
      </c>
      <c r="F107"/>
      <c r="G107"/>
    </row>
    <row r="108" spans="1:7" s="15" customFormat="1" ht="25.5">
      <c r="A108" s="35" t="s">
        <v>54</v>
      </c>
      <c r="B108" s="34" t="s">
        <v>68</v>
      </c>
      <c r="C108" s="34" t="s">
        <v>103</v>
      </c>
      <c r="D108" s="37" t="s">
        <v>60</v>
      </c>
      <c r="E108" s="22">
        <f>E109</f>
        <v>16830</v>
      </c>
      <c r="F108" s="25"/>
      <c r="G108" s="25"/>
    </row>
    <row r="109" spans="1:7" s="15" customFormat="1" ht="14.25">
      <c r="A109" s="32" t="s">
        <v>17</v>
      </c>
      <c r="B109" s="34" t="s">
        <v>68</v>
      </c>
      <c r="C109" s="34" t="s">
        <v>263</v>
      </c>
      <c r="D109" s="34" t="s">
        <v>60</v>
      </c>
      <c r="E109" s="22">
        <f>E110</f>
        <v>16830</v>
      </c>
      <c r="F109" s="25"/>
      <c r="G109" s="25"/>
    </row>
    <row r="110" spans="1:7" s="15" customFormat="1" ht="14.25">
      <c r="A110" s="36" t="s">
        <v>9</v>
      </c>
      <c r="B110" s="33" t="s">
        <v>68</v>
      </c>
      <c r="C110" s="33" t="s">
        <v>263</v>
      </c>
      <c r="D110" s="33" t="s">
        <v>63</v>
      </c>
      <c r="E110" s="23">
        <v>16830</v>
      </c>
      <c r="F110"/>
      <c r="G110"/>
    </row>
    <row r="111" spans="1:7" s="15" customFormat="1" ht="14.25">
      <c r="A111" s="35" t="s">
        <v>431</v>
      </c>
      <c r="B111" s="34" t="s">
        <v>68</v>
      </c>
      <c r="C111" s="34" t="s">
        <v>432</v>
      </c>
      <c r="D111" s="37" t="s">
        <v>60</v>
      </c>
      <c r="E111" s="22">
        <f>E112</f>
        <v>78500</v>
      </c>
      <c r="F111" s="25"/>
      <c r="G111" s="25"/>
    </row>
    <row r="112" spans="1:7" s="17" customFormat="1" ht="14.25">
      <c r="A112" s="32" t="s">
        <v>17</v>
      </c>
      <c r="B112" s="34" t="s">
        <v>68</v>
      </c>
      <c r="C112" s="34" t="s">
        <v>433</v>
      </c>
      <c r="D112" s="34" t="s">
        <v>60</v>
      </c>
      <c r="E112" s="22">
        <f>E113</f>
        <v>78500</v>
      </c>
      <c r="F112" s="25"/>
      <c r="G112" s="25"/>
    </row>
    <row r="113" spans="1:7" s="17" customFormat="1" ht="14.25">
      <c r="A113" s="36" t="s">
        <v>9</v>
      </c>
      <c r="B113" s="33" t="s">
        <v>68</v>
      </c>
      <c r="C113" s="33" t="s">
        <v>433</v>
      </c>
      <c r="D113" s="33" t="s">
        <v>63</v>
      </c>
      <c r="E113" s="23">
        <v>78500</v>
      </c>
      <c r="F113"/>
      <c r="G113"/>
    </row>
    <row r="114" spans="1:7" s="17" customFormat="1" ht="14.25">
      <c r="A114" s="35" t="s">
        <v>434</v>
      </c>
      <c r="B114" s="34" t="s">
        <v>68</v>
      </c>
      <c r="C114" s="34" t="s">
        <v>435</v>
      </c>
      <c r="D114" s="37" t="s">
        <v>60</v>
      </c>
      <c r="E114" s="22">
        <f>E115</f>
        <v>870486.31</v>
      </c>
      <c r="F114" s="25"/>
      <c r="G114" s="25"/>
    </row>
    <row r="115" spans="1:7" s="18" customFormat="1" ht="14.25">
      <c r="A115" s="32" t="s">
        <v>17</v>
      </c>
      <c r="B115" s="34" t="s">
        <v>68</v>
      </c>
      <c r="C115" s="34" t="s">
        <v>436</v>
      </c>
      <c r="D115" s="34" t="s">
        <v>60</v>
      </c>
      <c r="E115" s="22">
        <f>E116</f>
        <v>870486.31</v>
      </c>
      <c r="F115" s="25"/>
      <c r="G115" s="25"/>
    </row>
    <row r="116" spans="1:7" s="18" customFormat="1" ht="14.25">
      <c r="A116" s="36" t="s">
        <v>9</v>
      </c>
      <c r="B116" s="33" t="s">
        <v>68</v>
      </c>
      <c r="C116" s="33" t="s">
        <v>436</v>
      </c>
      <c r="D116" s="33" t="s">
        <v>63</v>
      </c>
      <c r="E116" s="23">
        <v>870486.31</v>
      </c>
      <c r="F116"/>
      <c r="G116"/>
    </row>
    <row r="117" spans="1:7" s="15" customFormat="1" ht="25.5">
      <c r="A117" s="35" t="s">
        <v>437</v>
      </c>
      <c r="B117" s="34" t="s">
        <v>68</v>
      </c>
      <c r="C117" s="34" t="s">
        <v>438</v>
      </c>
      <c r="D117" s="37" t="s">
        <v>60</v>
      </c>
      <c r="E117" s="22">
        <f>E118</f>
        <v>8360</v>
      </c>
      <c r="F117" s="25"/>
      <c r="G117" s="25"/>
    </row>
    <row r="118" spans="1:7" s="15" customFormat="1" ht="14.25">
      <c r="A118" s="32" t="s">
        <v>17</v>
      </c>
      <c r="B118" s="34" t="s">
        <v>68</v>
      </c>
      <c r="C118" s="34" t="s">
        <v>439</v>
      </c>
      <c r="D118" s="34" t="s">
        <v>60</v>
      </c>
      <c r="E118" s="22">
        <f>E119</f>
        <v>8360</v>
      </c>
      <c r="F118" s="25"/>
      <c r="G118" s="25"/>
    </row>
    <row r="119" spans="1:7" s="15" customFormat="1" ht="14.25">
      <c r="A119" s="36" t="s">
        <v>9</v>
      </c>
      <c r="B119" s="33" t="s">
        <v>68</v>
      </c>
      <c r="C119" s="33" t="s">
        <v>439</v>
      </c>
      <c r="D119" s="33" t="s">
        <v>63</v>
      </c>
      <c r="E119" s="23">
        <v>8360</v>
      </c>
      <c r="F119"/>
      <c r="G119"/>
    </row>
    <row r="120" spans="1:7" s="15" customFormat="1" ht="14.25">
      <c r="A120" s="35" t="s">
        <v>440</v>
      </c>
      <c r="B120" s="34" t="s">
        <v>68</v>
      </c>
      <c r="C120" s="34" t="s">
        <v>441</v>
      </c>
      <c r="D120" s="37" t="s">
        <v>60</v>
      </c>
      <c r="E120" s="22">
        <f>E121</f>
        <v>12750</v>
      </c>
      <c r="F120" s="25"/>
      <c r="G120" s="25"/>
    </row>
    <row r="121" spans="1:7" s="15" customFormat="1" ht="14.25">
      <c r="A121" s="32" t="s">
        <v>17</v>
      </c>
      <c r="B121" s="34" t="s">
        <v>68</v>
      </c>
      <c r="C121" s="34" t="s">
        <v>442</v>
      </c>
      <c r="D121" s="34" t="s">
        <v>60</v>
      </c>
      <c r="E121" s="22">
        <f>E122</f>
        <v>12750</v>
      </c>
      <c r="F121" s="25"/>
      <c r="G121" s="25"/>
    </row>
    <row r="122" spans="1:7" s="15" customFormat="1" ht="14.25">
      <c r="A122" s="36" t="s">
        <v>9</v>
      </c>
      <c r="B122" s="33" t="s">
        <v>68</v>
      </c>
      <c r="C122" s="33" t="s">
        <v>442</v>
      </c>
      <c r="D122" s="33" t="s">
        <v>63</v>
      </c>
      <c r="E122" s="23">
        <v>12750</v>
      </c>
      <c r="F122"/>
      <c r="G122"/>
    </row>
    <row r="123" spans="1:7" s="15" customFormat="1" ht="14.25">
      <c r="A123" s="35" t="s">
        <v>104</v>
      </c>
      <c r="B123" s="34" t="s">
        <v>68</v>
      </c>
      <c r="C123" s="34" t="s">
        <v>105</v>
      </c>
      <c r="D123" s="37" t="s">
        <v>60</v>
      </c>
      <c r="E123" s="22">
        <f>E124</f>
        <v>734900.22</v>
      </c>
      <c r="F123" s="25"/>
      <c r="G123" s="25"/>
    </row>
    <row r="124" spans="1:7" s="15" customFormat="1" ht="14.25">
      <c r="A124" s="32" t="s">
        <v>17</v>
      </c>
      <c r="B124" s="34" t="s">
        <v>68</v>
      </c>
      <c r="C124" s="34" t="s">
        <v>264</v>
      </c>
      <c r="D124" s="34" t="s">
        <v>60</v>
      </c>
      <c r="E124" s="22">
        <f>E125</f>
        <v>734900.22</v>
      </c>
      <c r="F124" s="25"/>
      <c r="G124" s="25"/>
    </row>
    <row r="125" spans="1:7" s="15" customFormat="1" ht="14.25">
      <c r="A125" s="36" t="s">
        <v>9</v>
      </c>
      <c r="B125" s="33" t="s">
        <v>68</v>
      </c>
      <c r="C125" s="33" t="s">
        <v>264</v>
      </c>
      <c r="D125" s="33" t="s">
        <v>63</v>
      </c>
      <c r="E125" s="23">
        <v>734900.22</v>
      </c>
      <c r="F125"/>
      <c r="G125"/>
    </row>
    <row r="126" spans="1:7" s="15" customFormat="1" ht="14.25">
      <c r="A126" s="35" t="s">
        <v>106</v>
      </c>
      <c r="B126" s="34" t="s">
        <v>68</v>
      </c>
      <c r="C126" s="34" t="s">
        <v>107</v>
      </c>
      <c r="D126" s="34" t="s">
        <v>60</v>
      </c>
      <c r="E126" s="22">
        <f>E127+E132</f>
        <v>1133327.02</v>
      </c>
      <c r="F126" s="25"/>
      <c r="G126" s="25"/>
    </row>
    <row r="127" spans="1:7" s="15" customFormat="1" ht="25.5">
      <c r="A127" s="35" t="s">
        <v>22</v>
      </c>
      <c r="B127" s="34" t="s">
        <v>68</v>
      </c>
      <c r="C127" s="34" t="s">
        <v>265</v>
      </c>
      <c r="D127" s="37" t="s">
        <v>60</v>
      </c>
      <c r="E127" s="22">
        <f>E128+E130</f>
        <v>176995</v>
      </c>
      <c r="F127" s="25"/>
      <c r="G127" s="25"/>
    </row>
    <row r="128" spans="1:7" s="15" customFormat="1" ht="14.25">
      <c r="A128" s="32" t="s">
        <v>17</v>
      </c>
      <c r="B128" s="34" t="s">
        <v>68</v>
      </c>
      <c r="C128" s="34" t="s">
        <v>108</v>
      </c>
      <c r="D128" s="34" t="s">
        <v>60</v>
      </c>
      <c r="E128" s="22">
        <f>E129</f>
        <v>104000</v>
      </c>
      <c r="F128" s="25"/>
      <c r="G128" s="25"/>
    </row>
    <row r="129" spans="1:7" s="15" customFormat="1" ht="25.5">
      <c r="A129" s="36" t="s">
        <v>12</v>
      </c>
      <c r="B129" s="33" t="s">
        <v>68</v>
      </c>
      <c r="C129" s="33" t="s">
        <v>108</v>
      </c>
      <c r="D129" s="33" t="s">
        <v>75</v>
      </c>
      <c r="E129" s="23">
        <v>104000</v>
      </c>
      <c r="F129"/>
      <c r="G129"/>
    </row>
    <row r="130" spans="1:7" s="15" customFormat="1" ht="25.5">
      <c r="A130" s="32" t="s">
        <v>22</v>
      </c>
      <c r="B130" s="34" t="s">
        <v>68</v>
      </c>
      <c r="C130" s="34" t="s">
        <v>109</v>
      </c>
      <c r="D130" s="34" t="s">
        <v>60</v>
      </c>
      <c r="E130" s="22">
        <f>E131</f>
        <v>72995</v>
      </c>
      <c r="F130" s="25"/>
      <c r="G130" s="25"/>
    </row>
    <row r="131" spans="1:7" s="15" customFormat="1" ht="25.5">
      <c r="A131" s="36" t="s">
        <v>12</v>
      </c>
      <c r="B131" s="33" t="s">
        <v>68</v>
      </c>
      <c r="C131" s="33" t="s">
        <v>109</v>
      </c>
      <c r="D131" s="33" t="s">
        <v>75</v>
      </c>
      <c r="E131" s="23">
        <v>72995</v>
      </c>
      <c r="F131"/>
      <c r="G131"/>
    </row>
    <row r="132" spans="1:7" s="15" customFormat="1" ht="25.5">
      <c r="A132" s="35" t="s">
        <v>52</v>
      </c>
      <c r="B132" s="34" t="s">
        <v>68</v>
      </c>
      <c r="C132" s="34" t="s">
        <v>110</v>
      </c>
      <c r="D132" s="37" t="s">
        <v>60</v>
      </c>
      <c r="E132" s="22">
        <f>E133</f>
        <v>956332.02</v>
      </c>
      <c r="F132" s="25"/>
      <c r="G132" s="25"/>
    </row>
    <row r="133" spans="1:7" s="15" customFormat="1" ht="14.25">
      <c r="A133" s="32" t="s">
        <v>17</v>
      </c>
      <c r="B133" s="34" t="s">
        <v>68</v>
      </c>
      <c r="C133" s="34" t="s">
        <v>266</v>
      </c>
      <c r="D133" s="34" t="s">
        <v>60</v>
      </c>
      <c r="E133" s="22">
        <f>E134+E135</f>
        <v>956332.02</v>
      </c>
      <c r="F133" s="25"/>
      <c r="G133" s="25"/>
    </row>
    <row r="134" spans="1:7" s="15" customFormat="1" ht="14.25">
      <c r="A134" s="36" t="s">
        <v>9</v>
      </c>
      <c r="B134" s="33" t="s">
        <v>68</v>
      </c>
      <c r="C134" s="33" t="s">
        <v>266</v>
      </c>
      <c r="D134" s="33" t="s">
        <v>63</v>
      </c>
      <c r="E134" s="23">
        <v>160000.02</v>
      </c>
      <c r="F134"/>
      <c r="G134"/>
    </row>
    <row r="135" spans="1:7" s="15" customFormat="1" ht="25.5">
      <c r="A135" s="36" t="s">
        <v>12</v>
      </c>
      <c r="B135" s="33" t="s">
        <v>68</v>
      </c>
      <c r="C135" s="33" t="s">
        <v>266</v>
      </c>
      <c r="D135" s="33" t="s">
        <v>75</v>
      </c>
      <c r="E135" s="23">
        <v>796332</v>
      </c>
      <c r="F135"/>
      <c r="G135"/>
    </row>
    <row r="136" spans="1:7" s="15" customFormat="1" ht="14.25">
      <c r="A136" s="35" t="s">
        <v>112</v>
      </c>
      <c r="B136" s="34" t="s">
        <v>68</v>
      </c>
      <c r="C136" s="34" t="s">
        <v>113</v>
      </c>
      <c r="D136" s="24" t="s">
        <v>60</v>
      </c>
      <c r="E136" s="22">
        <f>E137+E141+E148</f>
        <v>1303300</v>
      </c>
      <c r="F136" s="25"/>
      <c r="G136" s="25"/>
    </row>
    <row r="137" spans="1:7" s="15" customFormat="1" ht="14.25">
      <c r="A137" s="35" t="s">
        <v>267</v>
      </c>
      <c r="B137" s="34" t="s">
        <v>68</v>
      </c>
      <c r="C137" s="34" t="s">
        <v>114</v>
      </c>
      <c r="D137" s="34" t="s">
        <v>60</v>
      </c>
      <c r="E137" s="22">
        <f>E138</f>
        <v>65400</v>
      </c>
      <c r="F137" s="25"/>
      <c r="G137" s="25"/>
    </row>
    <row r="138" spans="1:7" s="15" customFormat="1" ht="14.25">
      <c r="A138" s="35" t="s">
        <v>24</v>
      </c>
      <c r="B138" s="34" t="s">
        <v>68</v>
      </c>
      <c r="C138" s="34" t="s">
        <v>115</v>
      </c>
      <c r="D138" s="37" t="s">
        <v>60</v>
      </c>
      <c r="E138" s="22">
        <f>E139</f>
        <v>65400</v>
      </c>
      <c r="F138" s="25"/>
      <c r="G138" s="25"/>
    </row>
    <row r="139" spans="1:7" s="15" customFormat="1" ht="14.25">
      <c r="A139" s="32" t="s">
        <v>17</v>
      </c>
      <c r="B139" s="34" t="s">
        <v>68</v>
      </c>
      <c r="C139" s="34" t="s">
        <v>116</v>
      </c>
      <c r="D139" s="34" t="s">
        <v>60</v>
      </c>
      <c r="E139" s="22">
        <f>E140</f>
        <v>65400</v>
      </c>
      <c r="F139" s="25"/>
      <c r="G139" s="25"/>
    </row>
    <row r="140" spans="1:7" s="15" customFormat="1" ht="14.25">
      <c r="A140" s="36" t="s">
        <v>10</v>
      </c>
      <c r="B140" s="33" t="s">
        <v>68</v>
      </c>
      <c r="C140" s="33" t="s">
        <v>116</v>
      </c>
      <c r="D140" s="33" t="s">
        <v>64</v>
      </c>
      <c r="E140" s="23">
        <v>65400</v>
      </c>
      <c r="F140"/>
      <c r="G140"/>
    </row>
    <row r="141" spans="1:7" s="15" customFormat="1" ht="14.25">
      <c r="A141" s="35" t="s">
        <v>268</v>
      </c>
      <c r="B141" s="34" t="s">
        <v>68</v>
      </c>
      <c r="C141" s="34" t="s">
        <v>117</v>
      </c>
      <c r="D141" s="34" t="s">
        <v>60</v>
      </c>
      <c r="E141" s="22">
        <f>E142+E145</f>
        <v>1201900</v>
      </c>
      <c r="F141" s="25"/>
      <c r="G141" s="25"/>
    </row>
    <row r="142" spans="1:7" s="15" customFormat="1" ht="25.5">
      <c r="A142" s="35" t="s">
        <v>25</v>
      </c>
      <c r="B142" s="34" t="s">
        <v>68</v>
      </c>
      <c r="C142" s="34" t="s">
        <v>118</v>
      </c>
      <c r="D142" s="37" t="s">
        <v>60</v>
      </c>
      <c r="E142" s="22">
        <f>E143</f>
        <v>102200</v>
      </c>
      <c r="F142" s="25"/>
      <c r="G142" s="25"/>
    </row>
    <row r="143" spans="1:7" s="15" customFormat="1" ht="14.25">
      <c r="A143" s="32" t="s">
        <v>17</v>
      </c>
      <c r="B143" s="34" t="s">
        <v>68</v>
      </c>
      <c r="C143" s="34" t="s">
        <v>269</v>
      </c>
      <c r="D143" s="34" t="s">
        <v>60</v>
      </c>
      <c r="E143" s="22">
        <f>E144</f>
        <v>102200</v>
      </c>
      <c r="F143" s="25"/>
      <c r="G143" s="25"/>
    </row>
    <row r="144" spans="1:7" s="15" customFormat="1" ht="14.25">
      <c r="A144" s="36" t="s">
        <v>10</v>
      </c>
      <c r="B144" s="33" t="s">
        <v>68</v>
      </c>
      <c r="C144" s="33" t="s">
        <v>269</v>
      </c>
      <c r="D144" s="33" t="s">
        <v>64</v>
      </c>
      <c r="E144" s="23">
        <v>102200</v>
      </c>
      <c r="F144"/>
      <c r="G144"/>
    </row>
    <row r="145" spans="1:7" s="15" customFormat="1" ht="25.5">
      <c r="A145" s="35" t="s">
        <v>443</v>
      </c>
      <c r="B145" s="34" t="s">
        <v>68</v>
      </c>
      <c r="C145" s="34" t="s">
        <v>444</v>
      </c>
      <c r="D145" s="37" t="s">
        <v>60</v>
      </c>
      <c r="E145" s="22">
        <f>E146</f>
        <v>1099700</v>
      </c>
      <c r="F145" s="25"/>
      <c r="G145" s="25"/>
    </row>
    <row r="146" spans="1:7" s="15" customFormat="1" ht="25.5">
      <c r="A146" s="32" t="s">
        <v>445</v>
      </c>
      <c r="B146" s="34" t="s">
        <v>68</v>
      </c>
      <c r="C146" s="34" t="s">
        <v>446</v>
      </c>
      <c r="D146" s="34" t="s">
        <v>60</v>
      </c>
      <c r="E146" s="22">
        <f>E147</f>
        <v>1099700</v>
      </c>
      <c r="F146" s="25"/>
      <c r="G146" s="25"/>
    </row>
    <row r="147" spans="1:7" s="15" customFormat="1" ht="14.25">
      <c r="A147" s="36" t="s">
        <v>10</v>
      </c>
      <c r="B147" s="33" t="s">
        <v>68</v>
      </c>
      <c r="C147" s="33" t="s">
        <v>446</v>
      </c>
      <c r="D147" s="33" t="s">
        <v>64</v>
      </c>
      <c r="E147" s="23">
        <v>1099700</v>
      </c>
      <c r="F147"/>
      <c r="G147"/>
    </row>
    <row r="148" spans="1:7" s="15" customFormat="1" ht="14.25">
      <c r="A148" s="35" t="s">
        <v>270</v>
      </c>
      <c r="B148" s="34" t="s">
        <v>68</v>
      </c>
      <c r="C148" s="34" t="s">
        <v>119</v>
      </c>
      <c r="D148" s="34" t="s">
        <v>60</v>
      </c>
      <c r="E148" s="22">
        <f>+E149+E152</f>
        <v>36000</v>
      </c>
      <c r="F148" s="25"/>
      <c r="G148" s="25"/>
    </row>
    <row r="149" spans="1:7" s="19" customFormat="1" ht="25.5">
      <c r="A149" s="35" t="s">
        <v>120</v>
      </c>
      <c r="B149" s="34" t="s">
        <v>68</v>
      </c>
      <c r="C149" s="34" t="s">
        <v>271</v>
      </c>
      <c r="D149" s="37" t="s">
        <v>60</v>
      </c>
      <c r="E149" s="22">
        <f>E150</f>
        <v>6000</v>
      </c>
      <c r="F149" s="25"/>
      <c r="G149" s="25"/>
    </row>
    <row r="150" spans="1:7" s="19" customFormat="1" ht="14.25">
      <c r="A150" s="32" t="s">
        <v>17</v>
      </c>
      <c r="B150" s="34" t="s">
        <v>68</v>
      </c>
      <c r="C150" s="34" t="s">
        <v>272</v>
      </c>
      <c r="D150" s="34" t="s">
        <v>60</v>
      </c>
      <c r="E150" s="22">
        <f>E151</f>
        <v>6000</v>
      </c>
      <c r="F150" s="25"/>
      <c r="G150" s="25"/>
    </row>
    <row r="151" spans="1:7" s="19" customFormat="1" ht="14.25">
      <c r="A151" s="36" t="s">
        <v>9</v>
      </c>
      <c r="B151" s="33" t="s">
        <v>68</v>
      </c>
      <c r="C151" s="33" t="s">
        <v>272</v>
      </c>
      <c r="D151" s="33" t="s">
        <v>63</v>
      </c>
      <c r="E151" s="23">
        <v>6000</v>
      </c>
      <c r="F151"/>
      <c r="G151"/>
    </row>
    <row r="152" spans="1:7" s="19" customFormat="1" ht="14.25">
      <c r="A152" s="35" t="s">
        <v>447</v>
      </c>
      <c r="B152" s="34" t="s">
        <v>68</v>
      </c>
      <c r="C152" s="34" t="s">
        <v>448</v>
      </c>
      <c r="D152" s="37" t="s">
        <v>60</v>
      </c>
      <c r="E152" s="22">
        <f>E153</f>
        <v>30000</v>
      </c>
      <c r="F152" s="25"/>
      <c r="G152" s="25"/>
    </row>
    <row r="153" spans="1:7" s="19" customFormat="1" ht="14.25">
      <c r="A153" s="32" t="s">
        <v>17</v>
      </c>
      <c r="B153" s="34" t="s">
        <v>68</v>
      </c>
      <c r="C153" s="34" t="s">
        <v>449</v>
      </c>
      <c r="D153" s="34" t="s">
        <v>60</v>
      </c>
      <c r="E153" s="22">
        <f>E154</f>
        <v>30000</v>
      </c>
      <c r="F153" s="25"/>
      <c r="G153" s="25"/>
    </row>
    <row r="154" spans="1:7" s="19" customFormat="1" ht="14.25">
      <c r="A154" s="36" t="s">
        <v>9</v>
      </c>
      <c r="B154" s="33" t="s">
        <v>68</v>
      </c>
      <c r="C154" s="33" t="s">
        <v>449</v>
      </c>
      <c r="D154" s="33" t="s">
        <v>63</v>
      </c>
      <c r="E154" s="23">
        <v>30000</v>
      </c>
      <c r="F154"/>
      <c r="G154"/>
    </row>
    <row r="155" spans="1:7" s="19" customFormat="1" ht="25.5">
      <c r="A155" s="35" t="s">
        <v>121</v>
      </c>
      <c r="B155" s="34" t="s">
        <v>68</v>
      </c>
      <c r="C155" s="34" t="s">
        <v>122</v>
      </c>
      <c r="D155" s="24" t="s">
        <v>60</v>
      </c>
      <c r="E155" s="22">
        <f>E156+E172+E190</f>
        <v>58779482.89</v>
      </c>
      <c r="F155" s="25"/>
      <c r="G155" s="25"/>
    </row>
    <row r="156" spans="1:7" s="19" customFormat="1" ht="14.25">
      <c r="A156" s="35" t="s">
        <v>123</v>
      </c>
      <c r="B156" s="34" t="s">
        <v>68</v>
      </c>
      <c r="C156" s="34" t="s">
        <v>124</v>
      </c>
      <c r="D156" s="34" t="s">
        <v>60</v>
      </c>
      <c r="E156" s="22">
        <f>E157+E160+E163+E169</f>
        <v>42771149.22</v>
      </c>
      <c r="F156" s="25"/>
      <c r="G156" s="25"/>
    </row>
    <row r="157" spans="1:7" s="19" customFormat="1" ht="25.5">
      <c r="A157" s="35" t="s">
        <v>125</v>
      </c>
      <c r="B157" s="34" t="s">
        <v>68</v>
      </c>
      <c r="C157" s="34" t="s">
        <v>126</v>
      </c>
      <c r="D157" s="37" t="s">
        <v>60</v>
      </c>
      <c r="E157" s="22">
        <f>E158</f>
        <v>18785897.69</v>
      </c>
      <c r="F157" s="25"/>
      <c r="G157" s="25"/>
    </row>
    <row r="158" spans="1:7" s="19" customFormat="1" ht="14.25">
      <c r="A158" s="32" t="s">
        <v>17</v>
      </c>
      <c r="B158" s="34" t="s">
        <v>68</v>
      </c>
      <c r="C158" s="34" t="s">
        <v>273</v>
      </c>
      <c r="D158" s="34" t="s">
        <v>60</v>
      </c>
      <c r="E158" s="22">
        <f>E159</f>
        <v>18785897.69</v>
      </c>
      <c r="F158" s="25"/>
      <c r="G158" s="25"/>
    </row>
    <row r="159" spans="1:7" s="19" customFormat="1" ht="14.25">
      <c r="A159" s="36" t="s">
        <v>9</v>
      </c>
      <c r="B159" s="33" t="s">
        <v>68</v>
      </c>
      <c r="C159" s="33" t="s">
        <v>273</v>
      </c>
      <c r="D159" s="33" t="s">
        <v>63</v>
      </c>
      <c r="E159" s="23">
        <v>18785897.69</v>
      </c>
      <c r="F159"/>
      <c r="G159"/>
    </row>
    <row r="160" spans="1:7" s="19" customFormat="1" ht="25.5">
      <c r="A160" s="35" t="s">
        <v>127</v>
      </c>
      <c r="B160" s="34" t="s">
        <v>68</v>
      </c>
      <c r="C160" s="34" t="s">
        <v>128</v>
      </c>
      <c r="D160" s="37" t="s">
        <v>60</v>
      </c>
      <c r="E160" s="22">
        <f>E161</f>
        <v>847473.68</v>
      </c>
      <c r="F160" s="25"/>
      <c r="G160" s="25"/>
    </row>
    <row r="161" spans="1:7" s="19" customFormat="1" ht="25.5">
      <c r="A161" s="32" t="s">
        <v>127</v>
      </c>
      <c r="B161" s="34" t="s">
        <v>68</v>
      </c>
      <c r="C161" s="34" t="s">
        <v>129</v>
      </c>
      <c r="D161" s="34" t="s">
        <v>60</v>
      </c>
      <c r="E161" s="22">
        <f>E162</f>
        <v>847473.68</v>
      </c>
      <c r="F161" s="25"/>
      <c r="G161" s="25"/>
    </row>
    <row r="162" spans="1:7" s="19" customFormat="1" ht="14.25">
      <c r="A162" s="36" t="s">
        <v>9</v>
      </c>
      <c r="B162" s="33" t="s">
        <v>68</v>
      </c>
      <c r="C162" s="33" t="s">
        <v>129</v>
      </c>
      <c r="D162" s="33" t="s">
        <v>63</v>
      </c>
      <c r="E162" s="23">
        <v>847473.68</v>
      </c>
      <c r="F162"/>
      <c r="G162"/>
    </row>
    <row r="163" spans="1:7" s="19" customFormat="1" ht="38.25">
      <c r="A163" s="35" t="s">
        <v>274</v>
      </c>
      <c r="B163" s="34" t="s">
        <v>68</v>
      </c>
      <c r="C163" s="34" t="s">
        <v>275</v>
      </c>
      <c r="D163" s="37" t="s">
        <v>60</v>
      </c>
      <c r="E163" s="22">
        <f>E164+E166</f>
        <v>18682333.41</v>
      </c>
      <c r="F163" s="25"/>
      <c r="G163" s="25"/>
    </row>
    <row r="164" spans="1:7" s="19" customFormat="1" ht="14.25">
      <c r="A164" s="32" t="s">
        <v>17</v>
      </c>
      <c r="B164" s="34" t="s">
        <v>68</v>
      </c>
      <c r="C164" s="34" t="s">
        <v>276</v>
      </c>
      <c r="D164" s="34" t="s">
        <v>60</v>
      </c>
      <c r="E164" s="22">
        <f>E165</f>
        <v>18282433.41</v>
      </c>
      <c r="F164" s="25"/>
      <c r="G164" s="25"/>
    </row>
    <row r="165" spans="1:7" s="19" customFormat="1" ht="14.25">
      <c r="A165" s="36" t="s">
        <v>9</v>
      </c>
      <c r="B165" s="33" t="s">
        <v>68</v>
      </c>
      <c r="C165" s="33" t="s">
        <v>276</v>
      </c>
      <c r="D165" s="33" t="s">
        <v>63</v>
      </c>
      <c r="E165" s="23">
        <v>18282433.41</v>
      </c>
      <c r="F165"/>
      <c r="G165"/>
    </row>
    <row r="166" spans="1:7" s="19" customFormat="1" ht="14.25">
      <c r="A166" s="32" t="s">
        <v>450</v>
      </c>
      <c r="B166" s="34" t="s">
        <v>68</v>
      </c>
      <c r="C166" s="34" t="s">
        <v>380</v>
      </c>
      <c r="D166" s="34" t="s">
        <v>60</v>
      </c>
      <c r="E166" s="22">
        <f>E167+E168</f>
        <v>399900</v>
      </c>
      <c r="F166" s="25"/>
      <c r="G166" s="25"/>
    </row>
    <row r="167" spans="1:7" s="19" customFormat="1" ht="14.25">
      <c r="A167" s="36" t="s">
        <v>9</v>
      </c>
      <c r="B167" s="33" t="s">
        <v>68</v>
      </c>
      <c r="C167" s="33" t="s">
        <v>380</v>
      </c>
      <c r="D167" s="33" t="s">
        <v>63</v>
      </c>
      <c r="E167" s="23">
        <v>391710</v>
      </c>
      <c r="F167"/>
      <c r="G167"/>
    </row>
    <row r="168" spans="1:7" s="19" customFormat="1" ht="14.25">
      <c r="A168" s="36" t="s">
        <v>10</v>
      </c>
      <c r="B168" s="33" t="s">
        <v>68</v>
      </c>
      <c r="C168" s="33" t="s">
        <v>380</v>
      </c>
      <c r="D168" s="33" t="s">
        <v>64</v>
      </c>
      <c r="E168" s="23">
        <v>8190</v>
      </c>
      <c r="F168"/>
      <c r="G168"/>
    </row>
    <row r="169" spans="1:7" s="19" customFormat="1" ht="25.5">
      <c r="A169" s="35" t="s">
        <v>451</v>
      </c>
      <c r="B169" s="34" t="s">
        <v>68</v>
      </c>
      <c r="C169" s="34" t="s">
        <v>452</v>
      </c>
      <c r="D169" s="37" t="s">
        <v>60</v>
      </c>
      <c r="E169" s="22">
        <f>E170</f>
        <v>4455444.44</v>
      </c>
      <c r="F169" s="25"/>
      <c r="G169" s="25"/>
    </row>
    <row r="170" spans="1:7" s="19" customFormat="1" ht="25.5">
      <c r="A170" s="32" t="s">
        <v>451</v>
      </c>
      <c r="B170" s="34" t="s">
        <v>68</v>
      </c>
      <c r="C170" s="34" t="s">
        <v>453</v>
      </c>
      <c r="D170" s="34" t="s">
        <v>60</v>
      </c>
      <c r="E170" s="22">
        <f>E171</f>
        <v>4455444.44</v>
      </c>
      <c r="F170" s="25"/>
      <c r="G170" s="25"/>
    </row>
    <row r="171" spans="1:7" s="19" customFormat="1" ht="14.25">
      <c r="A171" s="36" t="s">
        <v>9</v>
      </c>
      <c r="B171" s="33" t="s">
        <v>68</v>
      </c>
      <c r="C171" s="33" t="s">
        <v>453</v>
      </c>
      <c r="D171" s="33" t="s">
        <v>63</v>
      </c>
      <c r="E171" s="23">
        <v>4455444.44</v>
      </c>
      <c r="F171"/>
      <c r="G171"/>
    </row>
    <row r="172" spans="1:7" s="19" customFormat="1" ht="14.25">
      <c r="A172" s="35" t="s">
        <v>130</v>
      </c>
      <c r="B172" s="34" t="s">
        <v>68</v>
      </c>
      <c r="C172" s="34" t="s">
        <v>131</v>
      </c>
      <c r="D172" s="34" t="s">
        <v>60</v>
      </c>
      <c r="E172" s="22">
        <f>E173+E178+E187</f>
        <v>15728554.669999998</v>
      </c>
      <c r="F172" s="25"/>
      <c r="G172" s="25"/>
    </row>
    <row r="173" spans="1:7" s="19" customFormat="1" ht="14.25">
      <c r="A173" s="35" t="s">
        <v>26</v>
      </c>
      <c r="B173" s="34" t="s">
        <v>68</v>
      </c>
      <c r="C173" s="34" t="s">
        <v>132</v>
      </c>
      <c r="D173" s="37" t="s">
        <v>60</v>
      </c>
      <c r="E173" s="22">
        <f>E174+E176</f>
        <v>3844408.5</v>
      </c>
      <c r="F173" s="25"/>
      <c r="G173" s="25"/>
    </row>
    <row r="174" spans="1:7" s="19" customFormat="1" ht="14.25">
      <c r="A174" s="32" t="s">
        <v>17</v>
      </c>
      <c r="B174" s="34" t="s">
        <v>68</v>
      </c>
      <c r="C174" s="34" t="s">
        <v>277</v>
      </c>
      <c r="D174" s="34" t="s">
        <v>60</v>
      </c>
      <c r="E174" s="22">
        <f>E175</f>
        <v>410590.66</v>
      </c>
      <c r="F174" s="25"/>
      <c r="G174" s="25"/>
    </row>
    <row r="175" spans="1:7" s="19" customFormat="1" ht="14.25">
      <c r="A175" s="36" t="s">
        <v>9</v>
      </c>
      <c r="B175" s="33" t="s">
        <v>68</v>
      </c>
      <c r="C175" s="33" t="s">
        <v>277</v>
      </c>
      <c r="D175" s="33" t="s">
        <v>63</v>
      </c>
      <c r="E175" s="23">
        <v>410590.66</v>
      </c>
      <c r="F175"/>
      <c r="G175"/>
    </row>
    <row r="176" spans="1:7" s="19" customFormat="1" ht="14.25">
      <c r="A176" s="32" t="s">
        <v>26</v>
      </c>
      <c r="B176" s="34" t="s">
        <v>68</v>
      </c>
      <c r="C176" s="34" t="s">
        <v>381</v>
      </c>
      <c r="D176" s="34" t="s">
        <v>60</v>
      </c>
      <c r="E176" s="22">
        <f>E177</f>
        <v>3433817.84</v>
      </c>
      <c r="F176" s="25"/>
      <c r="G176" s="25"/>
    </row>
    <row r="177" spans="1:7" s="19" customFormat="1" ht="14.25">
      <c r="A177" s="36" t="s">
        <v>9</v>
      </c>
      <c r="B177" s="33" t="s">
        <v>68</v>
      </c>
      <c r="C177" s="33" t="s">
        <v>381</v>
      </c>
      <c r="D177" s="33" t="s">
        <v>63</v>
      </c>
      <c r="E177" s="23">
        <v>3433817.84</v>
      </c>
      <c r="F177"/>
      <c r="G177"/>
    </row>
    <row r="178" spans="1:7" s="19" customFormat="1" ht="25.5">
      <c r="A178" s="35" t="s">
        <v>133</v>
      </c>
      <c r="B178" s="34" t="s">
        <v>68</v>
      </c>
      <c r="C178" s="34" t="s">
        <v>134</v>
      </c>
      <c r="D178" s="37" t="s">
        <v>60</v>
      </c>
      <c r="E178" s="22">
        <f>E179+E183</f>
        <v>11604877.979999999</v>
      </c>
      <c r="F178" s="25"/>
      <c r="G178" s="25"/>
    </row>
    <row r="179" spans="1:7" s="19" customFormat="1" ht="14.25">
      <c r="A179" s="32" t="s">
        <v>17</v>
      </c>
      <c r="B179" s="34" t="s">
        <v>68</v>
      </c>
      <c r="C179" s="34" t="s">
        <v>278</v>
      </c>
      <c r="D179" s="34" t="s">
        <v>60</v>
      </c>
      <c r="E179" s="22">
        <f>E180+E181+E182</f>
        <v>8620323.979999999</v>
      </c>
      <c r="F179" s="25"/>
      <c r="G179" s="25"/>
    </row>
    <row r="180" spans="1:7" s="19" customFormat="1" ht="38.25">
      <c r="A180" s="36" t="s">
        <v>8</v>
      </c>
      <c r="B180" s="33" t="s">
        <v>68</v>
      </c>
      <c r="C180" s="33" t="s">
        <v>278</v>
      </c>
      <c r="D180" s="33" t="s">
        <v>62</v>
      </c>
      <c r="E180" s="23">
        <f>4051097.02+152000+1208749.02</f>
        <v>5411846.039999999</v>
      </c>
      <c r="F180"/>
      <c r="G180"/>
    </row>
    <row r="181" spans="1:7" s="19" customFormat="1" ht="14.25">
      <c r="A181" s="36" t="s">
        <v>9</v>
      </c>
      <c r="B181" s="33" t="s">
        <v>68</v>
      </c>
      <c r="C181" s="33" t="s">
        <v>278</v>
      </c>
      <c r="D181" s="33" t="s">
        <v>63</v>
      </c>
      <c r="E181" s="23">
        <f>22237.32+3097780.62</f>
        <v>3120017.94</v>
      </c>
      <c r="F181"/>
      <c r="G181"/>
    </row>
    <row r="182" spans="1:7" s="19" customFormat="1" ht="14.25">
      <c r="A182" s="36" t="s">
        <v>10</v>
      </c>
      <c r="B182" s="33" t="s">
        <v>68</v>
      </c>
      <c r="C182" s="33" t="s">
        <v>278</v>
      </c>
      <c r="D182" s="33" t="s">
        <v>64</v>
      </c>
      <c r="E182" s="23">
        <v>88460</v>
      </c>
      <c r="F182"/>
      <c r="G182"/>
    </row>
    <row r="183" spans="1:7" s="19" customFormat="1" ht="25.5">
      <c r="A183" s="32" t="s">
        <v>382</v>
      </c>
      <c r="B183" s="34" t="s">
        <v>68</v>
      </c>
      <c r="C183" s="34" t="s">
        <v>383</v>
      </c>
      <c r="D183" s="34" t="s">
        <v>60</v>
      </c>
      <c r="E183" s="22">
        <f>E184+E185+E186</f>
        <v>2984554</v>
      </c>
      <c r="F183" s="25"/>
      <c r="G183" s="25"/>
    </row>
    <row r="184" spans="1:7" s="19" customFormat="1" ht="38.25">
      <c r="A184" s="36" t="s">
        <v>8</v>
      </c>
      <c r="B184" s="33" t="s">
        <v>68</v>
      </c>
      <c r="C184" s="33" t="s">
        <v>383</v>
      </c>
      <c r="D184" s="33" t="s">
        <v>62</v>
      </c>
      <c r="E184" s="23">
        <f>1422601.69+14529+435764.81</f>
        <v>1872895.5</v>
      </c>
      <c r="F184"/>
      <c r="G184"/>
    </row>
    <row r="185" spans="1:7" s="19" customFormat="1" ht="14.25">
      <c r="A185" s="36" t="s">
        <v>9</v>
      </c>
      <c r="B185" s="33" t="s">
        <v>68</v>
      </c>
      <c r="C185" s="33" t="s">
        <v>383</v>
      </c>
      <c r="D185" s="33" t="s">
        <v>63</v>
      </c>
      <c r="E185" s="23">
        <v>1084658.5</v>
      </c>
      <c r="F185"/>
      <c r="G185"/>
    </row>
    <row r="186" spans="1:7" s="19" customFormat="1" ht="14.25">
      <c r="A186" s="36" t="s">
        <v>10</v>
      </c>
      <c r="B186" s="33" t="s">
        <v>68</v>
      </c>
      <c r="C186" s="33" t="s">
        <v>383</v>
      </c>
      <c r="D186" s="33" t="s">
        <v>64</v>
      </c>
      <c r="E186" s="23">
        <v>27000</v>
      </c>
      <c r="F186"/>
      <c r="G186"/>
    </row>
    <row r="187" spans="1:7" s="19" customFormat="1" ht="25.5">
      <c r="A187" s="35" t="s">
        <v>27</v>
      </c>
      <c r="B187" s="34" t="s">
        <v>68</v>
      </c>
      <c r="C187" s="34" t="s">
        <v>135</v>
      </c>
      <c r="D187" s="37" t="s">
        <v>60</v>
      </c>
      <c r="E187" s="22">
        <f>E188</f>
        <v>279268.19</v>
      </c>
      <c r="F187" s="25"/>
      <c r="G187" s="25"/>
    </row>
    <row r="188" spans="1:7" s="19" customFormat="1" ht="14.25">
      <c r="A188" s="32" t="s">
        <v>17</v>
      </c>
      <c r="B188" s="34" t="s">
        <v>68</v>
      </c>
      <c r="C188" s="34" t="s">
        <v>279</v>
      </c>
      <c r="D188" s="34" t="s">
        <v>60</v>
      </c>
      <c r="E188" s="22">
        <f>E189</f>
        <v>279268.19</v>
      </c>
      <c r="F188" s="25"/>
      <c r="G188" s="25"/>
    </row>
    <row r="189" spans="1:5" ht="15">
      <c r="A189" s="36" t="s">
        <v>9</v>
      </c>
      <c r="B189" s="33" t="s">
        <v>68</v>
      </c>
      <c r="C189" s="33" t="s">
        <v>279</v>
      </c>
      <c r="D189" s="33" t="s">
        <v>63</v>
      </c>
      <c r="E189" s="23">
        <v>279268.19</v>
      </c>
    </row>
    <row r="190" spans="1:7" s="19" customFormat="1" ht="14.25">
      <c r="A190" s="35" t="s">
        <v>136</v>
      </c>
      <c r="B190" s="34" t="s">
        <v>68</v>
      </c>
      <c r="C190" s="34" t="s">
        <v>137</v>
      </c>
      <c r="D190" s="34" t="s">
        <v>60</v>
      </c>
      <c r="E190" s="22">
        <f>E191</f>
        <v>279779</v>
      </c>
      <c r="F190" s="25"/>
      <c r="G190" s="25"/>
    </row>
    <row r="191" spans="1:7" s="19" customFormat="1" ht="25.5">
      <c r="A191" s="35" t="s">
        <v>28</v>
      </c>
      <c r="B191" s="34" t="s">
        <v>68</v>
      </c>
      <c r="C191" s="34" t="s">
        <v>138</v>
      </c>
      <c r="D191" s="37" t="s">
        <v>60</v>
      </c>
      <c r="E191" s="22">
        <f>E192</f>
        <v>279779</v>
      </c>
      <c r="F191" s="25"/>
      <c r="G191" s="25"/>
    </row>
    <row r="192" spans="1:7" s="19" customFormat="1" ht="14.25">
      <c r="A192" s="32" t="s">
        <v>17</v>
      </c>
      <c r="B192" s="34" t="s">
        <v>68</v>
      </c>
      <c r="C192" s="34" t="s">
        <v>280</v>
      </c>
      <c r="D192" s="34" t="s">
        <v>60</v>
      </c>
      <c r="E192" s="22">
        <f>E193</f>
        <v>279779</v>
      </c>
      <c r="F192" s="25"/>
      <c r="G192" s="25"/>
    </row>
    <row r="193" spans="1:5" ht="25.5">
      <c r="A193" s="36" t="s">
        <v>12</v>
      </c>
      <c r="B193" s="33" t="s">
        <v>68</v>
      </c>
      <c r="C193" s="33" t="s">
        <v>280</v>
      </c>
      <c r="D193" s="33" t="s">
        <v>75</v>
      </c>
      <c r="E193" s="23">
        <v>279779</v>
      </c>
    </row>
    <row r="194" spans="1:7" s="19" customFormat="1" ht="14.25">
      <c r="A194" s="35" t="s">
        <v>281</v>
      </c>
      <c r="B194" s="34" t="s">
        <v>68</v>
      </c>
      <c r="C194" s="34" t="s">
        <v>139</v>
      </c>
      <c r="D194" s="24" t="s">
        <v>60</v>
      </c>
      <c r="E194" s="22">
        <f>E195+E221+E233+E242</f>
        <v>2743148.8899999997</v>
      </c>
      <c r="F194" s="25"/>
      <c r="G194" s="25"/>
    </row>
    <row r="195" spans="1:7" s="19" customFormat="1" ht="14.25">
      <c r="A195" s="35" t="s">
        <v>140</v>
      </c>
      <c r="B195" s="34" t="s">
        <v>68</v>
      </c>
      <c r="C195" s="34" t="s">
        <v>141</v>
      </c>
      <c r="D195" s="34" t="s">
        <v>60</v>
      </c>
      <c r="E195" s="22">
        <f>E196+E203+E207+E211+E215+E218</f>
        <v>1275044</v>
      </c>
      <c r="F195" s="25"/>
      <c r="G195" s="25"/>
    </row>
    <row r="196" spans="1:7" s="19" customFormat="1" ht="25.5">
      <c r="A196" s="35" t="s">
        <v>46</v>
      </c>
      <c r="B196" s="34" t="s">
        <v>68</v>
      </c>
      <c r="C196" s="34" t="s">
        <v>142</v>
      </c>
      <c r="D196" s="37" t="s">
        <v>60</v>
      </c>
      <c r="E196" s="22">
        <f>+E197+E200</f>
        <v>75400</v>
      </c>
      <c r="F196" s="25"/>
      <c r="G196" s="25"/>
    </row>
    <row r="197" spans="1:7" s="19" customFormat="1" ht="25.5">
      <c r="A197" s="32" t="s">
        <v>46</v>
      </c>
      <c r="B197" s="34" t="s">
        <v>68</v>
      </c>
      <c r="C197" s="34" t="s">
        <v>143</v>
      </c>
      <c r="D197" s="34" t="s">
        <v>60</v>
      </c>
      <c r="E197" s="22">
        <f>E198+E199</f>
        <v>66000</v>
      </c>
      <c r="F197" s="25"/>
      <c r="G197" s="25"/>
    </row>
    <row r="198" spans="1:5" ht="38.25">
      <c r="A198" s="36" t="s">
        <v>8</v>
      </c>
      <c r="B198" s="33" t="s">
        <v>68</v>
      </c>
      <c r="C198" s="33" t="s">
        <v>143</v>
      </c>
      <c r="D198" s="33" t="s">
        <v>62</v>
      </c>
      <c r="E198" s="23">
        <v>65100</v>
      </c>
    </row>
    <row r="199" spans="1:5" ht="15">
      <c r="A199" s="36" t="s">
        <v>9</v>
      </c>
      <c r="B199" s="33" t="s">
        <v>68</v>
      </c>
      <c r="C199" s="33" t="s">
        <v>143</v>
      </c>
      <c r="D199" s="33" t="s">
        <v>63</v>
      </c>
      <c r="E199" s="23">
        <v>900</v>
      </c>
    </row>
    <row r="200" spans="1:7" s="19" customFormat="1" ht="89.25">
      <c r="A200" s="32" t="s">
        <v>384</v>
      </c>
      <c r="B200" s="34" t="s">
        <v>68</v>
      </c>
      <c r="C200" s="34" t="s">
        <v>385</v>
      </c>
      <c r="D200" s="34" t="s">
        <v>60</v>
      </c>
      <c r="E200" s="22">
        <f>E201+E202</f>
        <v>9400</v>
      </c>
      <c r="F200" s="25"/>
      <c r="G200" s="25"/>
    </row>
    <row r="201" spans="1:5" ht="38.25">
      <c r="A201" s="36" t="s">
        <v>8</v>
      </c>
      <c r="B201" s="33" t="s">
        <v>68</v>
      </c>
      <c r="C201" s="33" t="s">
        <v>385</v>
      </c>
      <c r="D201" s="33" t="s">
        <v>62</v>
      </c>
      <c r="E201" s="23">
        <f>7142.86+2157.14</f>
        <v>9300</v>
      </c>
    </row>
    <row r="202" spans="1:5" ht="15">
      <c r="A202" s="36" t="s">
        <v>9</v>
      </c>
      <c r="B202" s="33" t="s">
        <v>68</v>
      </c>
      <c r="C202" s="33" t="s">
        <v>385</v>
      </c>
      <c r="D202" s="33" t="s">
        <v>63</v>
      </c>
      <c r="E202" s="23">
        <v>100</v>
      </c>
    </row>
    <row r="203" spans="1:7" s="19" customFormat="1" ht="51">
      <c r="A203" s="35" t="s">
        <v>47</v>
      </c>
      <c r="B203" s="34" t="s">
        <v>68</v>
      </c>
      <c r="C203" s="34" t="s">
        <v>144</v>
      </c>
      <c r="D203" s="37" t="s">
        <v>60</v>
      </c>
      <c r="E203" s="22">
        <f>E204</f>
        <v>21800</v>
      </c>
      <c r="F203" s="25"/>
      <c r="G203" s="25"/>
    </row>
    <row r="204" spans="1:7" s="19" customFormat="1" ht="51">
      <c r="A204" s="32" t="s">
        <v>47</v>
      </c>
      <c r="B204" s="34" t="s">
        <v>68</v>
      </c>
      <c r="C204" s="34" t="s">
        <v>145</v>
      </c>
      <c r="D204" s="34" t="s">
        <v>60</v>
      </c>
      <c r="E204" s="22">
        <f>E205+E206</f>
        <v>21800</v>
      </c>
      <c r="F204" s="25"/>
      <c r="G204" s="25"/>
    </row>
    <row r="205" spans="1:5" ht="38.25">
      <c r="A205" s="36" t="s">
        <v>8</v>
      </c>
      <c r="B205" s="33" t="s">
        <v>68</v>
      </c>
      <c r="C205" s="33" t="s">
        <v>145</v>
      </c>
      <c r="D205" s="33" t="s">
        <v>62</v>
      </c>
      <c r="E205" s="23">
        <f>16514+4986</f>
        <v>21500</v>
      </c>
    </row>
    <row r="206" spans="1:5" ht="15">
      <c r="A206" s="36" t="s">
        <v>9</v>
      </c>
      <c r="B206" s="33" t="s">
        <v>68</v>
      </c>
      <c r="C206" s="33" t="s">
        <v>145</v>
      </c>
      <c r="D206" s="33" t="s">
        <v>63</v>
      </c>
      <c r="E206" s="23">
        <v>300</v>
      </c>
    </row>
    <row r="207" spans="1:7" s="19" customFormat="1" ht="63.75">
      <c r="A207" s="35" t="s">
        <v>386</v>
      </c>
      <c r="B207" s="34" t="s">
        <v>68</v>
      </c>
      <c r="C207" s="34" t="s">
        <v>387</v>
      </c>
      <c r="D207" s="37" t="s">
        <v>60</v>
      </c>
      <c r="E207" s="22">
        <f>E208</f>
        <v>18700</v>
      </c>
      <c r="F207" s="25"/>
      <c r="G207" s="25"/>
    </row>
    <row r="208" spans="1:7" s="19" customFormat="1" ht="63.75">
      <c r="A208" s="32" t="s">
        <v>386</v>
      </c>
      <c r="B208" s="34" t="s">
        <v>68</v>
      </c>
      <c r="C208" s="34" t="s">
        <v>388</v>
      </c>
      <c r="D208" s="34" t="s">
        <v>60</v>
      </c>
      <c r="E208" s="22">
        <f>E209+E210</f>
        <v>18700</v>
      </c>
      <c r="F208" s="25"/>
      <c r="G208" s="25"/>
    </row>
    <row r="209" spans="1:5" ht="38.25">
      <c r="A209" s="36" t="s">
        <v>8</v>
      </c>
      <c r="B209" s="33" t="s">
        <v>68</v>
      </c>
      <c r="C209" s="33" t="s">
        <v>388</v>
      </c>
      <c r="D209" s="33" t="s">
        <v>62</v>
      </c>
      <c r="E209" s="23">
        <f>14208.91+4291.09</f>
        <v>18500</v>
      </c>
    </row>
    <row r="210" spans="1:5" ht="15">
      <c r="A210" s="36" t="s">
        <v>9</v>
      </c>
      <c r="B210" s="33" t="s">
        <v>68</v>
      </c>
      <c r="C210" s="33" t="s">
        <v>388</v>
      </c>
      <c r="D210" s="33" t="s">
        <v>63</v>
      </c>
      <c r="E210" s="23">
        <v>200</v>
      </c>
    </row>
    <row r="211" spans="1:7" s="19" customFormat="1" ht="14.25">
      <c r="A211" s="35" t="s">
        <v>30</v>
      </c>
      <c r="B211" s="34" t="s">
        <v>68</v>
      </c>
      <c r="C211" s="34" t="s">
        <v>146</v>
      </c>
      <c r="D211" s="37" t="s">
        <v>60</v>
      </c>
      <c r="E211" s="22">
        <f>E212</f>
        <v>550230</v>
      </c>
      <c r="F211" s="25"/>
      <c r="G211" s="25"/>
    </row>
    <row r="212" spans="1:7" s="19" customFormat="1" ht="14.25">
      <c r="A212" s="32" t="s">
        <v>30</v>
      </c>
      <c r="B212" s="34" t="s">
        <v>68</v>
      </c>
      <c r="C212" s="34" t="s">
        <v>147</v>
      </c>
      <c r="D212" s="34" t="s">
        <v>60</v>
      </c>
      <c r="E212" s="22">
        <f>E213+E214</f>
        <v>550230</v>
      </c>
      <c r="F212" s="25"/>
      <c r="G212" s="25"/>
    </row>
    <row r="213" spans="1:5" ht="38.25">
      <c r="A213" s="36" t="s">
        <v>8</v>
      </c>
      <c r="B213" s="33" t="s">
        <v>68</v>
      </c>
      <c r="C213" s="33" t="s">
        <v>147</v>
      </c>
      <c r="D213" s="33" t="s">
        <v>62</v>
      </c>
      <c r="E213" s="23">
        <f>411082.95+124147.05</f>
        <v>535230</v>
      </c>
    </row>
    <row r="214" spans="1:5" ht="15">
      <c r="A214" s="36" t="s">
        <v>9</v>
      </c>
      <c r="B214" s="33" t="s">
        <v>68</v>
      </c>
      <c r="C214" s="33" t="s">
        <v>147</v>
      </c>
      <c r="D214" s="33" t="s">
        <v>63</v>
      </c>
      <c r="E214" s="23">
        <v>15000</v>
      </c>
    </row>
    <row r="215" spans="1:7" s="19" customFormat="1" ht="25.5">
      <c r="A215" s="35" t="s">
        <v>454</v>
      </c>
      <c r="B215" s="34" t="s">
        <v>68</v>
      </c>
      <c r="C215" s="34" t="s">
        <v>455</v>
      </c>
      <c r="D215" s="37" t="s">
        <v>60</v>
      </c>
      <c r="E215" s="22">
        <f>E216</f>
        <v>27380</v>
      </c>
      <c r="F215" s="25"/>
      <c r="G215" s="25"/>
    </row>
    <row r="216" spans="1:7" s="19" customFormat="1" ht="14.25">
      <c r="A216" s="32" t="s">
        <v>17</v>
      </c>
      <c r="B216" s="34" t="s">
        <v>68</v>
      </c>
      <c r="C216" s="34" t="s">
        <v>456</v>
      </c>
      <c r="D216" s="34" t="s">
        <v>60</v>
      </c>
      <c r="E216" s="22">
        <f>E217</f>
        <v>27380</v>
      </c>
      <c r="F216" s="25"/>
      <c r="G216" s="25"/>
    </row>
    <row r="217" spans="1:5" ht="15">
      <c r="A217" s="36" t="s">
        <v>9</v>
      </c>
      <c r="B217" s="33" t="s">
        <v>68</v>
      </c>
      <c r="C217" s="33" t="s">
        <v>456</v>
      </c>
      <c r="D217" s="33" t="s">
        <v>63</v>
      </c>
      <c r="E217" s="23">
        <v>27380</v>
      </c>
    </row>
    <row r="218" spans="1:7" s="19" customFormat="1" ht="25.5">
      <c r="A218" s="35" t="s">
        <v>457</v>
      </c>
      <c r="B218" s="34" t="s">
        <v>68</v>
      </c>
      <c r="C218" s="34" t="s">
        <v>458</v>
      </c>
      <c r="D218" s="37" t="s">
        <v>60</v>
      </c>
      <c r="E218" s="22">
        <f>E219</f>
        <v>581534</v>
      </c>
      <c r="F218" s="25"/>
      <c r="G218" s="25"/>
    </row>
    <row r="219" spans="1:7" s="19" customFormat="1" ht="63.75">
      <c r="A219" s="32" t="s">
        <v>459</v>
      </c>
      <c r="B219" s="34" t="s">
        <v>68</v>
      </c>
      <c r="C219" s="34" t="s">
        <v>460</v>
      </c>
      <c r="D219" s="34" t="s">
        <v>60</v>
      </c>
      <c r="E219" s="22">
        <f>E220</f>
        <v>581534</v>
      </c>
      <c r="F219" s="25"/>
      <c r="G219" s="25"/>
    </row>
    <row r="220" spans="1:5" ht="15">
      <c r="A220" s="36" t="s">
        <v>29</v>
      </c>
      <c r="B220" s="33" t="s">
        <v>68</v>
      </c>
      <c r="C220" s="33" t="s">
        <v>460</v>
      </c>
      <c r="D220" s="33" t="s">
        <v>92</v>
      </c>
      <c r="E220" s="23">
        <v>581534</v>
      </c>
    </row>
    <row r="221" spans="1:7" s="19" customFormat="1" ht="14.25">
      <c r="A221" s="35" t="s">
        <v>282</v>
      </c>
      <c r="B221" s="34" t="s">
        <v>68</v>
      </c>
      <c r="C221" s="34" t="s">
        <v>148</v>
      </c>
      <c r="D221" s="34" t="s">
        <v>60</v>
      </c>
      <c r="E221" s="22">
        <f>E222+E227+E230</f>
        <v>268096.44</v>
      </c>
      <c r="F221" s="25"/>
      <c r="G221" s="25"/>
    </row>
    <row r="222" spans="1:7" s="19" customFormat="1" ht="14.25">
      <c r="A222" s="35" t="s">
        <v>31</v>
      </c>
      <c r="B222" s="34" t="s">
        <v>68</v>
      </c>
      <c r="C222" s="34" t="s">
        <v>149</v>
      </c>
      <c r="D222" s="37" t="s">
        <v>60</v>
      </c>
      <c r="E222" s="22">
        <f>E223</f>
        <v>126630</v>
      </c>
      <c r="F222" s="25"/>
      <c r="G222" s="25"/>
    </row>
    <row r="223" spans="1:7" s="19" customFormat="1" ht="14.25">
      <c r="A223" s="32" t="s">
        <v>17</v>
      </c>
      <c r="B223" s="34" t="s">
        <v>68</v>
      </c>
      <c r="C223" s="34" t="s">
        <v>283</v>
      </c>
      <c r="D223" s="34" t="s">
        <v>60</v>
      </c>
      <c r="E223" s="22">
        <f>E224+E225+E226</f>
        <v>126630</v>
      </c>
      <c r="F223" s="25"/>
      <c r="G223" s="25"/>
    </row>
    <row r="224" spans="1:5" ht="15">
      <c r="A224" s="36" t="s">
        <v>9</v>
      </c>
      <c r="B224" s="33" t="s">
        <v>68</v>
      </c>
      <c r="C224" s="33" t="s">
        <v>283</v>
      </c>
      <c r="D224" s="33" t="s">
        <v>63</v>
      </c>
      <c r="E224" s="23">
        <v>39996</v>
      </c>
    </row>
    <row r="225" spans="1:5" ht="15">
      <c r="A225" s="36" t="s">
        <v>18</v>
      </c>
      <c r="B225" s="33" t="s">
        <v>68</v>
      </c>
      <c r="C225" s="33" t="s">
        <v>283</v>
      </c>
      <c r="D225" s="33" t="s">
        <v>87</v>
      </c>
      <c r="E225" s="23">
        <v>60000</v>
      </c>
    </row>
    <row r="226" spans="1:5" ht="25.5">
      <c r="A226" s="36" t="s">
        <v>12</v>
      </c>
      <c r="B226" s="33" t="s">
        <v>68</v>
      </c>
      <c r="C226" s="33" t="s">
        <v>283</v>
      </c>
      <c r="D226" s="33" t="s">
        <v>75</v>
      </c>
      <c r="E226" s="23">
        <v>26634</v>
      </c>
    </row>
    <row r="227" spans="1:7" s="19" customFormat="1" ht="25.5">
      <c r="A227" s="35" t="s">
        <v>32</v>
      </c>
      <c r="B227" s="34" t="s">
        <v>68</v>
      </c>
      <c r="C227" s="34" t="s">
        <v>150</v>
      </c>
      <c r="D227" s="37" t="s">
        <v>60</v>
      </c>
      <c r="E227" s="22">
        <f>E228</f>
        <v>139466.44</v>
      </c>
      <c r="F227" s="25"/>
      <c r="G227" s="25"/>
    </row>
    <row r="228" spans="1:7" s="19" customFormat="1" ht="14.25">
      <c r="A228" s="32" t="s">
        <v>17</v>
      </c>
      <c r="B228" s="34" t="s">
        <v>68</v>
      </c>
      <c r="C228" s="34" t="s">
        <v>284</v>
      </c>
      <c r="D228" s="34" t="s">
        <v>60</v>
      </c>
      <c r="E228" s="22">
        <f>E229</f>
        <v>139466.44</v>
      </c>
      <c r="F228" s="25"/>
      <c r="G228" s="25"/>
    </row>
    <row r="229" spans="1:5" ht="15">
      <c r="A229" s="36" t="s">
        <v>9</v>
      </c>
      <c r="B229" s="33" t="s">
        <v>68</v>
      </c>
      <c r="C229" s="33" t="s">
        <v>284</v>
      </c>
      <c r="D229" s="33" t="s">
        <v>63</v>
      </c>
      <c r="E229" s="23">
        <v>139466.44</v>
      </c>
    </row>
    <row r="230" spans="1:7" s="19" customFormat="1" ht="25.5">
      <c r="A230" s="35" t="s">
        <v>389</v>
      </c>
      <c r="B230" s="34" t="s">
        <v>68</v>
      </c>
      <c r="C230" s="34" t="s">
        <v>390</v>
      </c>
      <c r="D230" s="37" t="s">
        <v>60</v>
      </c>
      <c r="E230" s="22">
        <f>E231</f>
        <v>2000</v>
      </c>
      <c r="F230" s="25"/>
      <c r="G230" s="25"/>
    </row>
    <row r="231" spans="1:7" s="19" customFormat="1" ht="14.25">
      <c r="A231" s="32" t="s">
        <v>17</v>
      </c>
      <c r="B231" s="34" t="s">
        <v>68</v>
      </c>
      <c r="C231" s="34" t="s">
        <v>391</v>
      </c>
      <c r="D231" s="34" t="s">
        <v>60</v>
      </c>
      <c r="E231" s="22">
        <f>E232</f>
        <v>2000</v>
      </c>
      <c r="F231" s="25"/>
      <c r="G231" s="25"/>
    </row>
    <row r="232" spans="1:5" ht="15">
      <c r="A232" s="36" t="s">
        <v>9</v>
      </c>
      <c r="B232" s="33" t="s">
        <v>68</v>
      </c>
      <c r="C232" s="33" t="s">
        <v>391</v>
      </c>
      <c r="D232" s="33" t="s">
        <v>63</v>
      </c>
      <c r="E232" s="23">
        <v>2000</v>
      </c>
    </row>
    <row r="233" spans="1:7" s="19" customFormat="1" ht="14.25">
      <c r="A233" s="35" t="s">
        <v>151</v>
      </c>
      <c r="B233" s="34" t="s">
        <v>68</v>
      </c>
      <c r="C233" s="34" t="s">
        <v>152</v>
      </c>
      <c r="D233" s="34" t="s">
        <v>60</v>
      </c>
      <c r="E233" s="22">
        <f>E234+E239</f>
        <v>1000296.94</v>
      </c>
      <c r="F233" s="25"/>
      <c r="G233" s="25"/>
    </row>
    <row r="234" spans="1:7" s="19" customFormat="1" ht="14.25">
      <c r="A234" s="35" t="s">
        <v>461</v>
      </c>
      <c r="B234" s="34" t="s">
        <v>68</v>
      </c>
      <c r="C234" s="34" t="s">
        <v>462</v>
      </c>
      <c r="D234" s="37" t="s">
        <v>60</v>
      </c>
      <c r="E234" s="22">
        <f>E235+E237</f>
        <v>668567</v>
      </c>
      <c r="F234" s="25"/>
      <c r="G234" s="25"/>
    </row>
    <row r="235" spans="1:7" s="19" customFormat="1" ht="14.25">
      <c r="A235" s="32" t="s">
        <v>17</v>
      </c>
      <c r="B235" s="34" t="s">
        <v>68</v>
      </c>
      <c r="C235" s="34" t="s">
        <v>463</v>
      </c>
      <c r="D235" s="34" t="s">
        <v>60</v>
      </c>
      <c r="E235" s="22">
        <f>E236</f>
        <v>1900</v>
      </c>
      <c r="F235" s="25"/>
      <c r="G235" s="25"/>
    </row>
    <row r="236" spans="1:5" ht="15">
      <c r="A236" s="36" t="s">
        <v>9</v>
      </c>
      <c r="B236" s="33" t="s">
        <v>68</v>
      </c>
      <c r="C236" s="33" t="s">
        <v>463</v>
      </c>
      <c r="D236" s="33" t="s">
        <v>63</v>
      </c>
      <c r="E236" s="23">
        <v>1900</v>
      </c>
    </row>
    <row r="237" spans="1:7" s="19" customFormat="1" ht="14.25">
      <c r="A237" s="32" t="s">
        <v>461</v>
      </c>
      <c r="B237" s="34" t="s">
        <v>68</v>
      </c>
      <c r="C237" s="34" t="s">
        <v>464</v>
      </c>
      <c r="D237" s="34" t="s">
        <v>60</v>
      </c>
      <c r="E237" s="22">
        <f>E238</f>
        <v>666667</v>
      </c>
      <c r="F237" s="25"/>
      <c r="G237" s="25"/>
    </row>
    <row r="238" spans="1:5" ht="15">
      <c r="A238" s="36" t="s">
        <v>9</v>
      </c>
      <c r="B238" s="33" t="s">
        <v>68</v>
      </c>
      <c r="C238" s="33" t="s">
        <v>464</v>
      </c>
      <c r="D238" s="33" t="s">
        <v>63</v>
      </c>
      <c r="E238" s="23">
        <v>666667</v>
      </c>
    </row>
    <row r="239" spans="1:7" s="19" customFormat="1" ht="14.25">
      <c r="A239" s="35" t="s">
        <v>153</v>
      </c>
      <c r="B239" s="34" t="s">
        <v>68</v>
      </c>
      <c r="C239" s="34" t="s">
        <v>154</v>
      </c>
      <c r="D239" s="37" t="s">
        <v>60</v>
      </c>
      <c r="E239" s="22">
        <f>E240</f>
        <v>331729.94</v>
      </c>
      <c r="F239" s="25"/>
      <c r="G239" s="25"/>
    </row>
    <row r="240" spans="1:7" s="19" customFormat="1" ht="14.25">
      <c r="A240" s="32" t="s">
        <v>17</v>
      </c>
      <c r="B240" s="34" t="s">
        <v>68</v>
      </c>
      <c r="C240" s="34" t="s">
        <v>285</v>
      </c>
      <c r="D240" s="34" t="s">
        <v>60</v>
      </c>
      <c r="E240" s="22">
        <f>E241</f>
        <v>331729.94</v>
      </c>
      <c r="F240" s="25"/>
      <c r="G240" s="25"/>
    </row>
    <row r="241" spans="1:5" ht="15">
      <c r="A241" s="36" t="s">
        <v>9</v>
      </c>
      <c r="B241" s="33" t="s">
        <v>68</v>
      </c>
      <c r="C241" s="33" t="s">
        <v>285</v>
      </c>
      <c r="D241" s="33" t="s">
        <v>63</v>
      </c>
      <c r="E241" s="23">
        <v>331729.94</v>
      </c>
    </row>
    <row r="242" spans="1:7" s="19" customFormat="1" ht="14.25">
      <c r="A242" s="35" t="s">
        <v>286</v>
      </c>
      <c r="B242" s="34" t="s">
        <v>68</v>
      </c>
      <c r="C242" s="34" t="s">
        <v>287</v>
      </c>
      <c r="D242" s="34" t="s">
        <v>60</v>
      </c>
      <c r="E242" s="22">
        <f>E243</f>
        <v>199711.51</v>
      </c>
      <c r="F242" s="25"/>
      <c r="G242" s="25"/>
    </row>
    <row r="243" spans="1:7" s="19" customFormat="1" ht="14.25">
      <c r="A243" s="35" t="s">
        <v>288</v>
      </c>
      <c r="B243" s="34" t="s">
        <v>68</v>
      </c>
      <c r="C243" s="34" t="s">
        <v>289</v>
      </c>
      <c r="D243" s="37" t="s">
        <v>60</v>
      </c>
      <c r="E243" s="22">
        <f>E244</f>
        <v>199711.51</v>
      </c>
      <c r="F243" s="25"/>
      <c r="G243" s="25"/>
    </row>
    <row r="244" spans="1:7" s="19" customFormat="1" ht="14.25">
      <c r="A244" s="32" t="s">
        <v>288</v>
      </c>
      <c r="B244" s="34" t="s">
        <v>68</v>
      </c>
      <c r="C244" s="34" t="s">
        <v>290</v>
      </c>
      <c r="D244" s="34" t="s">
        <v>60</v>
      </c>
      <c r="E244" s="22">
        <f>E245</f>
        <v>199711.51</v>
      </c>
      <c r="F244" s="25"/>
      <c r="G244" s="25"/>
    </row>
    <row r="245" spans="1:5" ht="25.5">
      <c r="A245" s="36" t="s">
        <v>12</v>
      </c>
      <c r="B245" s="33" t="s">
        <v>68</v>
      </c>
      <c r="C245" s="33" t="s">
        <v>290</v>
      </c>
      <c r="D245" s="33" t="s">
        <v>75</v>
      </c>
      <c r="E245" s="23">
        <v>199711.51</v>
      </c>
    </row>
    <row r="246" spans="1:7" s="19" customFormat="1" ht="14.25">
      <c r="A246" s="35" t="s">
        <v>155</v>
      </c>
      <c r="B246" s="34" t="s">
        <v>68</v>
      </c>
      <c r="C246" s="34" t="s">
        <v>156</v>
      </c>
      <c r="D246" s="24" t="s">
        <v>60</v>
      </c>
      <c r="E246" s="22">
        <f>E247+E251+E271+E277</f>
        <v>107534264.94</v>
      </c>
      <c r="F246" s="25"/>
      <c r="G246" s="25"/>
    </row>
    <row r="247" spans="1:7" s="19" customFormat="1" ht="14.25">
      <c r="A247" s="35" t="s">
        <v>291</v>
      </c>
      <c r="B247" s="34" t="s">
        <v>68</v>
      </c>
      <c r="C247" s="34" t="s">
        <v>292</v>
      </c>
      <c r="D247" s="34" t="s">
        <v>60</v>
      </c>
      <c r="E247" s="22">
        <f>E248</f>
        <v>5500</v>
      </c>
      <c r="F247" s="25"/>
      <c r="G247" s="25"/>
    </row>
    <row r="248" spans="1:7" s="19" customFormat="1" ht="76.5">
      <c r="A248" s="35" t="s">
        <v>293</v>
      </c>
      <c r="B248" s="34" t="s">
        <v>68</v>
      </c>
      <c r="C248" s="34" t="s">
        <v>294</v>
      </c>
      <c r="D248" s="37" t="s">
        <v>60</v>
      </c>
      <c r="E248" s="22">
        <f>E249</f>
        <v>5500</v>
      </c>
      <c r="F248" s="25"/>
      <c r="G248" s="25"/>
    </row>
    <row r="249" spans="1:7" s="19" customFormat="1" ht="14.25">
      <c r="A249" s="32" t="s">
        <v>17</v>
      </c>
      <c r="B249" s="34" t="s">
        <v>68</v>
      </c>
      <c r="C249" s="34" t="s">
        <v>295</v>
      </c>
      <c r="D249" s="34" t="s">
        <v>60</v>
      </c>
      <c r="E249" s="22">
        <f>E250</f>
        <v>5500</v>
      </c>
      <c r="F249" s="25"/>
      <c r="G249" s="25"/>
    </row>
    <row r="250" spans="1:5" ht="15">
      <c r="A250" s="36" t="s">
        <v>9</v>
      </c>
      <c r="B250" s="33" t="s">
        <v>68</v>
      </c>
      <c r="C250" s="33" t="s">
        <v>295</v>
      </c>
      <c r="D250" s="33" t="s">
        <v>63</v>
      </c>
      <c r="E250" s="23">
        <v>5500</v>
      </c>
    </row>
    <row r="251" spans="1:7" s="19" customFormat="1" ht="14.25">
      <c r="A251" s="35" t="s">
        <v>296</v>
      </c>
      <c r="B251" s="34" t="s">
        <v>68</v>
      </c>
      <c r="C251" s="34" t="s">
        <v>157</v>
      </c>
      <c r="D251" s="34" t="s">
        <v>60</v>
      </c>
      <c r="E251" s="22">
        <f>E252+E268</f>
        <v>87584912.84</v>
      </c>
      <c r="F251" s="25"/>
      <c r="G251" s="25"/>
    </row>
    <row r="252" spans="1:7" s="19" customFormat="1" ht="14.25">
      <c r="A252" s="35" t="s">
        <v>33</v>
      </c>
      <c r="B252" s="34" t="s">
        <v>68</v>
      </c>
      <c r="C252" s="34" t="s">
        <v>158</v>
      </c>
      <c r="D252" s="37" t="s">
        <v>60</v>
      </c>
      <c r="E252" s="22">
        <f>E253+E258+E261+E264+E266</f>
        <v>82870149.99000001</v>
      </c>
      <c r="F252" s="25"/>
      <c r="G252" s="25"/>
    </row>
    <row r="253" spans="1:7" s="19" customFormat="1" ht="14.25">
      <c r="A253" s="32" t="s">
        <v>17</v>
      </c>
      <c r="B253" s="34" t="s">
        <v>68</v>
      </c>
      <c r="C253" s="34" t="s">
        <v>297</v>
      </c>
      <c r="D253" s="34" t="s">
        <v>60</v>
      </c>
      <c r="E253" s="22">
        <f>E254+E255+E256+E257</f>
        <v>75781587.59</v>
      </c>
      <c r="F253" s="25"/>
      <c r="G253" s="25"/>
    </row>
    <row r="254" spans="1:5" ht="38.25">
      <c r="A254" s="36" t="s">
        <v>8</v>
      </c>
      <c r="B254" s="33" t="s">
        <v>68</v>
      </c>
      <c r="C254" s="33" t="s">
        <v>297</v>
      </c>
      <c r="D254" s="33" t="s">
        <v>62</v>
      </c>
      <c r="E254" s="23">
        <f>46067733.85+1367073.81+13734712.76</f>
        <v>61169520.42</v>
      </c>
    </row>
    <row r="255" spans="1:5" ht="15">
      <c r="A255" s="36" t="s">
        <v>9</v>
      </c>
      <c r="B255" s="33" t="s">
        <v>68</v>
      </c>
      <c r="C255" s="33" t="s">
        <v>297</v>
      </c>
      <c r="D255" s="33" t="s">
        <v>63</v>
      </c>
      <c r="E255" s="23">
        <f>1775012.63+1634340.89+50319.69</f>
        <v>3459673.2099999995</v>
      </c>
    </row>
    <row r="256" spans="1:5" ht="15">
      <c r="A256" s="36" t="s">
        <v>18</v>
      </c>
      <c r="B256" s="33" t="s">
        <v>68</v>
      </c>
      <c r="C256" s="33" t="s">
        <v>297</v>
      </c>
      <c r="D256" s="33" t="s">
        <v>87</v>
      </c>
      <c r="E256" s="23">
        <f>8038709.8+3856.02</f>
        <v>8042565.819999999</v>
      </c>
    </row>
    <row r="257" spans="1:5" ht="15">
      <c r="A257" s="36" t="s">
        <v>10</v>
      </c>
      <c r="B257" s="33" t="s">
        <v>68</v>
      </c>
      <c r="C257" s="33" t="s">
        <v>297</v>
      </c>
      <c r="D257" s="33" t="s">
        <v>64</v>
      </c>
      <c r="E257" s="23">
        <f>1588620.11+3813.46+25310+1492084.57</f>
        <v>3109828.14</v>
      </c>
    </row>
    <row r="258" spans="1:7" s="19" customFormat="1" ht="14.25">
      <c r="A258" s="32" t="s">
        <v>33</v>
      </c>
      <c r="B258" s="34" t="s">
        <v>68</v>
      </c>
      <c r="C258" s="34" t="s">
        <v>298</v>
      </c>
      <c r="D258" s="34" t="s">
        <v>60</v>
      </c>
      <c r="E258" s="22">
        <f>E259+E260</f>
        <v>1869168.02</v>
      </c>
      <c r="F258" s="25"/>
      <c r="G258" s="25"/>
    </row>
    <row r="259" spans="1:5" ht="38.25">
      <c r="A259" s="36" t="s">
        <v>8</v>
      </c>
      <c r="B259" s="33" t="s">
        <v>68</v>
      </c>
      <c r="C259" s="33" t="s">
        <v>298</v>
      </c>
      <c r="D259" s="33" t="s">
        <v>62</v>
      </c>
      <c r="E259" s="23">
        <f>1115707.16+73369.1+334527.56</f>
        <v>1523603.82</v>
      </c>
    </row>
    <row r="260" spans="1:5" ht="15">
      <c r="A260" s="36" t="s">
        <v>9</v>
      </c>
      <c r="B260" s="33" t="s">
        <v>68</v>
      </c>
      <c r="C260" s="33" t="s">
        <v>298</v>
      </c>
      <c r="D260" s="33" t="s">
        <v>63</v>
      </c>
      <c r="E260" s="23">
        <f>53838.74+268081.2+23644.26</f>
        <v>345564.2</v>
      </c>
    </row>
    <row r="261" spans="1:7" s="19" customFormat="1" ht="14.25">
      <c r="A261" s="32" t="s">
        <v>33</v>
      </c>
      <c r="B261" s="34" t="s">
        <v>68</v>
      </c>
      <c r="C261" s="34" t="s">
        <v>299</v>
      </c>
      <c r="D261" s="34" t="s">
        <v>60</v>
      </c>
      <c r="E261" s="22">
        <f>E262+E263</f>
        <v>1331876.45</v>
      </c>
      <c r="F261" s="25"/>
      <c r="G261" s="25"/>
    </row>
    <row r="262" spans="1:5" ht="38.25">
      <c r="A262" s="36" t="s">
        <v>8</v>
      </c>
      <c r="B262" s="33" t="s">
        <v>68</v>
      </c>
      <c r="C262" s="33" t="s">
        <v>299</v>
      </c>
      <c r="D262" s="33" t="s">
        <v>62</v>
      </c>
      <c r="E262" s="23">
        <f>955819.32+35487+286282.49</f>
        <v>1277588.81</v>
      </c>
    </row>
    <row r="263" spans="1:5" ht="15">
      <c r="A263" s="36" t="s">
        <v>9</v>
      </c>
      <c r="B263" s="33" t="s">
        <v>68</v>
      </c>
      <c r="C263" s="33" t="s">
        <v>299</v>
      </c>
      <c r="D263" s="33" t="s">
        <v>63</v>
      </c>
      <c r="E263" s="23">
        <f>16774.64+37513</f>
        <v>54287.64</v>
      </c>
    </row>
    <row r="264" spans="1:7" s="19" customFormat="1" ht="14.25">
      <c r="A264" s="32" t="s">
        <v>33</v>
      </c>
      <c r="B264" s="34" t="s">
        <v>68</v>
      </c>
      <c r="C264" s="34" t="s">
        <v>300</v>
      </c>
      <c r="D264" s="34" t="s">
        <v>60</v>
      </c>
      <c r="E264" s="22">
        <f>E265</f>
        <v>153122.45</v>
      </c>
      <c r="F264" s="25"/>
      <c r="G264" s="25"/>
    </row>
    <row r="265" spans="1:5" ht="15">
      <c r="A265" s="36" t="s">
        <v>9</v>
      </c>
      <c r="B265" s="33" t="s">
        <v>68</v>
      </c>
      <c r="C265" s="33" t="s">
        <v>300</v>
      </c>
      <c r="D265" s="33" t="s">
        <v>63</v>
      </c>
      <c r="E265" s="23">
        <v>153122.45</v>
      </c>
    </row>
    <row r="266" spans="1:7" s="19" customFormat="1" ht="14.25">
      <c r="A266" s="32" t="s">
        <v>33</v>
      </c>
      <c r="B266" s="34" t="s">
        <v>68</v>
      </c>
      <c r="C266" s="34" t="s">
        <v>301</v>
      </c>
      <c r="D266" s="34" t="s">
        <v>60</v>
      </c>
      <c r="E266" s="22">
        <f>E267</f>
        <v>3734395.48</v>
      </c>
      <c r="F266" s="25"/>
      <c r="G266" s="25"/>
    </row>
    <row r="267" spans="1:5" ht="15">
      <c r="A267" s="36" t="s">
        <v>9</v>
      </c>
      <c r="B267" s="33" t="s">
        <v>68</v>
      </c>
      <c r="C267" s="33" t="s">
        <v>301</v>
      </c>
      <c r="D267" s="33" t="s">
        <v>63</v>
      </c>
      <c r="E267" s="23">
        <v>3734395.48</v>
      </c>
    </row>
    <row r="268" spans="1:7" s="19" customFormat="1" ht="25.5">
      <c r="A268" s="35" t="s">
        <v>48</v>
      </c>
      <c r="B268" s="34" t="s">
        <v>68</v>
      </c>
      <c r="C268" s="34" t="s">
        <v>302</v>
      </c>
      <c r="D268" s="37" t="s">
        <v>60</v>
      </c>
      <c r="E268" s="22">
        <f>E269</f>
        <v>4714762.85</v>
      </c>
      <c r="F268" s="25"/>
      <c r="G268" s="25"/>
    </row>
    <row r="269" spans="1:7" s="19" customFormat="1" ht="14.25">
      <c r="A269" s="32" t="s">
        <v>17</v>
      </c>
      <c r="B269" s="34" t="s">
        <v>68</v>
      </c>
      <c r="C269" s="34" t="s">
        <v>303</v>
      </c>
      <c r="D269" s="34" t="s">
        <v>60</v>
      </c>
      <c r="E269" s="22">
        <f>E270</f>
        <v>4714762.85</v>
      </c>
      <c r="F269" s="25"/>
      <c r="G269" s="25"/>
    </row>
    <row r="270" spans="1:5" ht="38.25">
      <c r="A270" s="36" t="s">
        <v>8</v>
      </c>
      <c r="B270" s="33" t="s">
        <v>68</v>
      </c>
      <c r="C270" s="33" t="s">
        <v>303</v>
      </c>
      <c r="D270" s="33" t="s">
        <v>62</v>
      </c>
      <c r="E270" s="23">
        <v>4714762.85</v>
      </c>
    </row>
    <row r="271" spans="1:7" s="19" customFormat="1" ht="25.5">
      <c r="A271" s="35" t="s">
        <v>304</v>
      </c>
      <c r="B271" s="34" t="s">
        <v>68</v>
      </c>
      <c r="C271" s="34" t="s">
        <v>159</v>
      </c>
      <c r="D271" s="34" t="s">
        <v>60</v>
      </c>
      <c r="E271" s="22">
        <f>E272</f>
        <v>19411391.25</v>
      </c>
      <c r="F271" s="25"/>
      <c r="G271" s="25"/>
    </row>
    <row r="272" spans="1:7" s="19" customFormat="1" ht="25.5">
      <c r="A272" s="35" t="s">
        <v>305</v>
      </c>
      <c r="B272" s="34" t="s">
        <v>68</v>
      </c>
      <c r="C272" s="34" t="s">
        <v>160</v>
      </c>
      <c r="D272" s="37" t="s">
        <v>60</v>
      </c>
      <c r="E272" s="22">
        <f>E273</f>
        <v>19411391.25</v>
      </c>
      <c r="F272" s="25"/>
      <c r="G272" s="25"/>
    </row>
    <row r="273" spans="1:7" s="19" customFormat="1" ht="14.25">
      <c r="A273" s="32" t="s">
        <v>17</v>
      </c>
      <c r="B273" s="34" t="s">
        <v>68</v>
      </c>
      <c r="C273" s="34" t="s">
        <v>161</v>
      </c>
      <c r="D273" s="34" t="s">
        <v>60</v>
      </c>
      <c r="E273" s="22">
        <f>E274+E275+E276</f>
        <v>19411391.25</v>
      </c>
      <c r="F273" s="25"/>
      <c r="G273" s="25"/>
    </row>
    <row r="274" spans="1:5" ht="38.25">
      <c r="A274" s="36" t="s">
        <v>8</v>
      </c>
      <c r="B274" s="33" t="s">
        <v>68</v>
      </c>
      <c r="C274" s="33" t="s">
        <v>161</v>
      </c>
      <c r="D274" s="33" t="s">
        <v>62</v>
      </c>
      <c r="E274" s="23">
        <f>14015792.99+672584.28+4174229.05</f>
        <v>18862606.32</v>
      </c>
    </row>
    <row r="275" spans="1:5" ht="15">
      <c r="A275" s="36" t="s">
        <v>9</v>
      </c>
      <c r="B275" s="33" t="s">
        <v>68</v>
      </c>
      <c r="C275" s="33" t="s">
        <v>161</v>
      </c>
      <c r="D275" s="33" t="s">
        <v>63</v>
      </c>
      <c r="E275" s="23">
        <f>448422.03+100048.76</f>
        <v>548470.79</v>
      </c>
    </row>
    <row r="276" spans="1:5" ht="15">
      <c r="A276" s="36" t="s">
        <v>10</v>
      </c>
      <c r="B276" s="33" t="s">
        <v>68</v>
      </c>
      <c r="C276" s="33" t="s">
        <v>161</v>
      </c>
      <c r="D276" s="33" t="s">
        <v>64</v>
      </c>
      <c r="E276" s="23">
        <v>314.14</v>
      </c>
    </row>
    <row r="277" spans="1:7" s="19" customFormat="1" ht="25.5">
      <c r="A277" s="35" t="s">
        <v>392</v>
      </c>
      <c r="B277" s="34" t="s">
        <v>68</v>
      </c>
      <c r="C277" s="34" t="s">
        <v>393</v>
      </c>
      <c r="D277" s="34" t="s">
        <v>60</v>
      </c>
      <c r="E277" s="22">
        <f>E278</f>
        <v>532460.85</v>
      </c>
      <c r="F277" s="25"/>
      <c r="G277" s="25"/>
    </row>
    <row r="278" spans="1:7" s="19" customFormat="1" ht="25.5">
      <c r="A278" s="35" t="s">
        <v>394</v>
      </c>
      <c r="B278" s="34" t="s">
        <v>68</v>
      </c>
      <c r="C278" s="34" t="s">
        <v>395</v>
      </c>
      <c r="D278" s="37" t="s">
        <v>60</v>
      </c>
      <c r="E278" s="22">
        <f>E279</f>
        <v>532460.85</v>
      </c>
      <c r="F278" s="25"/>
      <c r="G278" s="25"/>
    </row>
    <row r="279" spans="1:7" s="19" customFormat="1" ht="14.25">
      <c r="A279" s="32" t="s">
        <v>17</v>
      </c>
      <c r="B279" s="34" t="s">
        <v>68</v>
      </c>
      <c r="C279" s="34" t="s">
        <v>396</v>
      </c>
      <c r="D279" s="34" t="s">
        <v>60</v>
      </c>
      <c r="E279" s="22">
        <f>E280</f>
        <v>532460.85</v>
      </c>
      <c r="F279" s="25"/>
      <c r="G279" s="25"/>
    </row>
    <row r="280" spans="1:5" ht="15">
      <c r="A280" s="36" t="s">
        <v>9</v>
      </c>
      <c r="B280" s="33" t="s">
        <v>68</v>
      </c>
      <c r="C280" s="33" t="s">
        <v>396</v>
      </c>
      <c r="D280" s="33" t="s">
        <v>63</v>
      </c>
      <c r="E280" s="23">
        <v>532460.85</v>
      </c>
    </row>
    <row r="281" spans="1:7" s="19" customFormat="1" ht="38.25">
      <c r="A281" s="35" t="s">
        <v>162</v>
      </c>
      <c r="B281" s="34" t="s">
        <v>68</v>
      </c>
      <c r="C281" s="34" t="s">
        <v>163</v>
      </c>
      <c r="D281" s="24" t="s">
        <v>60</v>
      </c>
      <c r="E281" s="22">
        <f>E282+E333</f>
        <v>88421252.39000002</v>
      </c>
      <c r="F281" s="25"/>
      <c r="G281" s="25"/>
    </row>
    <row r="282" spans="1:7" s="19" customFormat="1" ht="25.5">
      <c r="A282" s="35" t="s">
        <v>164</v>
      </c>
      <c r="B282" s="34" t="s">
        <v>68</v>
      </c>
      <c r="C282" s="34" t="s">
        <v>165</v>
      </c>
      <c r="D282" s="34" t="s">
        <v>60</v>
      </c>
      <c r="E282" s="22">
        <f>E283+E297+E303+E312+E315+E318+E321+E324+E330</f>
        <v>87603810.13000001</v>
      </c>
      <c r="F282" s="25"/>
      <c r="G282" s="25"/>
    </row>
    <row r="283" spans="1:7" s="19" customFormat="1" ht="14.25">
      <c r="A283" s="35" t="s">
        <v>166</v>
      </c>
      <c r="B283" s="34" t="s">
        <v>68</v>
      </c>
      <c r="C283" s="34" t="s">
        <v>167</v>
      </c>
      <c r="D283" s="37" t="s">
        <v>60</v>
      </c>
      <c r="E283" s="22">
        <f>E284+E288+E291+E293+E295</f>
        <v>16946717.41</v>
      </c>
      <c r="F283" s="25"/>
      <c r="G283" s="25"/>
    </row>
    <row r="284" spans="1:7" s="19" customFormat="1" ht="14.25">
      <c r="A284" s="32" t="s">
        <v>17</v>
      </c>
      <c r="B284" s="34" t="s">
        <v>68</v>
      </c>
      <c r="C284" s="34" t="s">
        <v>168</v>
      </c>
      <c r="D284" s="34" t="s">
        <v>60</v>
      </c>
      <c r="E284" s="22">
        <f>E285+E286+E287</f>
        <v>14109336.270000001</v>
      </c>
      <c r="F284" s="25"/>
      <c r="G284" s="25"/>
    </row>
    <row r="285" spans="1:5" ht="15">
      <c r="A285" s="36" t="s">
        <v>9</v>
      </c>
      <c r="B285" s="33" t="s">
        <v>68</v>
      </c>
      <c r="C285" s="33" t="s">
        <v>168</v>
      </c>
      <c r="D285" s="33" t="s">
        <v>63</v>
      </c>
      <c r="E285" s="23">
        <f>10934259.85+2933077.54</f>
        <v>13867337.39</v>
      </c>
    </row>
    <row r="286" spans="1:5" ht="15">
      <c r="A286" s="36" t="s">
        <v>18</v>
      </c>
      <c r="B286" s="33" t="s">
        <v>68</v>
      </c>
      <c r="C286" s="33" t="s">
        <v>168</v>
      </c>
      <c r="D286" s="33" t="s">
        <v>87</v>
      </c>
      <c r="E286" s="23">
        <v>230000</v>
      </c>
    </row>
    <row r="287" spans="1:5" ht="15">
      <c r="A287" s="36" t="s">
        <v>10</v>
      </c>
      <c r="B287" s="33" t="s">
        <v>68</v>
      </c>
      <c r="C287" s="33" t="s">
        <v>168</v>
      </c>
      <c r="D287" s="33" t="s">
        <v>64</v>
      </c>
      <c r="E287" s="23">
        <v>11998.88</v>
      </c>
    </row>
    <row r="288" spans="1:7" s="19" customFormat="1" ht="14.25">
      <c r="A288" s="32" t="s">
        <v>166</v>
      </c>
      <c r="B288" s="34" t="s">
        <v>68</v>
      </c>
      <c r="C288" s="34" t="s">
        <v>169</v>
      </c>
      <c r="D288" s="34" t="s">
        <v>60</v>
      </c>
      <c r="E288" s="22">
        <f>E289+E290</f>
        <v>707255.94</v>
      </c>
      <c r="F288" s="25"/>
      <c r="G288" s="25"/>
    </row>
    <row r="289" spans="1:5" ht="38.25">
      <c r="A289" s="36" t="s">
        <v>8</v>
      </c>
      <c r="B289" s="33" t="s">
        <v>68</v>
      </c>
      <c r="C289" s="33" t="s">
        <v>169</v>
      </c>
      <c r="D289" s="33" t="s">
        <v>62</v>
      </c>
      <c r="E289" s="23">
        <f>83368+25177</f>
        <v>108545</v>
      </c>
    </row>
    <row r="290" spans="1:5" ht="15">
      <c r="A290" s="36" t="s">
        <v>9</v>
      </c>
      <c r="B290" s="33" t="s">
        <v>68</v>
      </c>
      <c r="C290" s="33" t="s">
        <v>169</v>
      </c>
      <c r="D290" s="33" t="s">
        <v>63</v>
      </c>
      <c r="E290" s="23">
        <v>598710.94</v>
      </c>
    </row>
    <row r="291" spans="1:7" s="19" customFormat="1" ht="14.25">
      <c r="A291" s="32" t="s">
        <v>465</v>
      </c>
      <c r="B291" s="34" t="s">
        <v>68</v>
      </c>
      <c r="C291" s="34" t="s">
        <v>466</v>
      </c>
      <c r="D291" s="34" t="s">
        <v>60</v>
      </c>
      <c r="E291" s="22">
        <f>E292</f>
        <v>1121313.17</v>
      </c>
      <c r="F291" s="25"/>
      <c r="G291" s="25"/>
    </row>
    <row r="292" spans="1:5" ht="15">
      <c r="A292" s="36" t="s">
        <v>9</v>
      </c>
      <c r="B292" s="33" t="s">
        <v>68</v>
      </c>
      <c r="C292" s="33" t="s">
        <v>466</v>
      </c>
      <c r="D292" s="33" t="s">
        <v>63</v>
      </c>
      <c r="E292" s="23">
        <v>1121313.17</v>
      </c>
    </row>
    <row r="293" spans="1:7" s="19" customFormat="1" ht="14.25">
      <c r="A293" s="32" t="s">
        <v>450</v>
      </c>
      <c r="B293" s="34" t="s">
        <v>68</v>
      </c>
      <c r="C293" s="34" t="s">
        <v>397</v>
      </c>
      <c r="D293" s="34" t="s">
        <v>60</v>
      </c>
      <c r="E293" s="22">
        <f>E294</f>
        <v>1002812.03</v>
      </c>
      <c r="F293" s="25"/>
      <c r="G293" s="25"/>
    </row>
    <row r="294" spans="1:5" ht="15">
      <c r="A294" s="36" t="s">
        <v>9</v>
      </c>
      <c r="B294" s="33" t="s">
        <v>68</v>
      </c>
      <c r="C294" s="33" t="s">
        <v>397</v>
      </c>
      <c r="D294" s="33" t="s">
        <v>63</v>
      </c>
      <c r="E294" s="23">
        <v>1002812.03</v>
      </c>
    </row>
    <row r="295" spans="1:7" s="19" customFormat="1" ht="14.25">
      <c r="A295" s="32" t="s">
        <v>465</v>
      </c>
      <c r="B295" s="34" t="s">
        <v>68</v>
      </c>
      <c r="C295" s="34" t="s">
        <v>467</v>
      </c>
      <c r="D295" s="34" t="s">
        <v>60</v>
      </c>
      <c r="E295" s="22">
        <f>E296</f>
        <v>6000</v>
      </c>
      <c r="F295" s="25"/>
      <c r="G295" s="25"/>
    </row>
    <row r="296" spans="1:5" ht="15">
      <c r="A296" s="36" t="s">
        <v>9</v>
      </c>
      <c r="B296" s="33" t="s">
        <v>68</v>
      </c>
      <c r="C296" s="33" t="s">
        <v>467</v>
      </c>
      <c r="D296" s="33" t="s">
        <v>63</v>
      </c>
      <c r="E296" s="23">
        <v>6000</v>
      </c>
    </row>
    <row r="297" spans="1:7" s="19" customFormat="1" ht="25.5">
      <c r="A297" s="35" t="s">
        <v>170</v>
      </c>
      <c r="B297" s="34" t="s">
        <v>68</v>
      </c>
      <c r="C297" s="34" t="s">
        <v>171</v>
      </c>
      <c r="D297" s="37" t="s">
        <v>60</v>
      </c>
      <c r="E297" s="22">
        <f>E298+E300</f>
        <v>1788678.99</v>
      </c>
      <c r="F297" s="25"/>
      <c r="G297" s="25"/>
    </row>
    <row r="298" spans="1:7" s="19" customFormat="1" ht="25.5">
      <c r="A298" s="32" t="s">
        <v>170</v>
      </c>
      <c r="B298" s="34" t="s">
        <v>68</v>
      </c>
      <c r="C298" s="34" t="s">
        <v>306</v>
      </c>
      <c r="D298" s="34" t="s">
        <v>60</v>
      </c>
      <c r="E298" s="22">
        <f>E299</f>
        <v>670867</v>
      </c>
      <c r="F298" s="25"/>
      <c r="G298" s="25"/>
    </row>
    <row r="299" spans="1:5" ht="15">
      <c r="A299" s="36" t="s">
        <v>9</v>
      </c>
      <c r="B299" s="33" t="s">
        <v>68</v>
      </c>
      <c r="C299" s="33" t="s">
        <v>306</v>
      </c>
      <c r="D299" s="33" t="s">
        <v>63</v>
      </c>
      <c r="E299" s="23">
        <v>670867</v>
      </c>
    </row>
    <row r="300" spans="1:7" s="19" customFormat="1" ht="25.5">
      <c r="A300" s="32" t="s">
        <v>170</v>
      </c>
      <c r="B300" s="34" t="s">
        <v>68</v>
      </c>
      <c r="C300" s="34" t="s">
        <v>307</v>
      </c>
      <c r="D300" s="34" t="s">
        <v>60</v>
      </c>
      <c r="E300" s="22">
        <f>E301+E302</f>
        <v>1117811.99</v>
      </c>
      <c r="F300" s="25"/>
      <c r="G300" s="25"/>
    </row>
    <row r="301" spans="1:5" ht="15">
      <c r="A301" s="36" t="s">
        <v>9</v>
      </c>
      <c r="B301" s="33" t="s">
        <v>68</v>
      </c>
      <c r="C301" s="33" t="s">
        <v>307</v>
      </c>
      <c r="D301" s="33" t="s">
        <v>63</v>
      </c>
      <c r="E301" s="23">
        <v>1083355.66</v>
      </c>
    </row>
    <row r="302" spans="1:5" ht="15">
      <c r="A302" s="36" t="s">
        <v>10</v>
      </c>
      <c r="B302" s="33" t="s">
        <v>68</v>
      </c>
      <c r="C302" s="33" t="s">
        <v>307</v>
      </c>
      <c r="D302" s="33" t="s">
        <v>64</v>
      </c>
      <c r="E302" s="23">
        <v>34456.33</v>
      </c>
    </row>
    <row r="303" spans="1:7" s="19" customFormat="1" ht="14.25">
      <c r="A303" s="35" t="s">
        <v>172</v>
      </c>
      <c r="B303" s="34" t="s">
        <v>68</v>
      </c>
      <c r="C303" s="34" t="s">
        <v>173</v>
      </c>
      <c r="D303" s="37" t="s">
        <v>60</v>
      </c>
      <c r="E303" s="22">
        <f>E304+E306+E308+E310</f>
        <v>56512135.44</v>
      </c>
      <c r="F303" s="25"/>
      <c r="G303" s="25"/>
    </row>
    <row r="304" spans="1:7" s="19" customFormat="1" ht="14.25">
      <c r="A304" s="32" t="s">
        <v>17</v>
      </c>
      <c r="B304" s="34" t="s">
        <v>68</v>
      </c>
      <c r="C304" s="34" t="s">
        <v>174</v>
      </c>
      <c r="D304" s="34" t="s">
        <v>60</v>
      </c>
      <c r="E304" s="22">
        <f>E305</f>
        <v>38909908.95</v>
      </c>
      <c r="F304" s="25"/>
      <c r="G304" s="25"/>
    </row>
    <row r="305" spans="1:5" ht="25.5">
      <c r="A305" s="36" t="s">
        <v>12</v>
      </c>
      <c r="B305" s="33" t="s">
        <v>68</v>
      </c>
      <c r="C305" s="33" t="s">
        <v>174</v>
      </c>
      <c r="D305" s="33" t="s">
        <v>75</v>
      </c>
      <c r="E305" s="23">
        <v>38909908.95</v>
      </c>
    </row>
    <row r="306" spans="1:7" s="19" customFormat="1" ht="14.25">
      <c r="A306" s="32" t="s">
        <v>172</v>
      </c>
      <c r="B306" s="34" t="s">
        <v>68</v>
      </c>
      <c r="C306" s="34" t="s">
        <v>308</v>
      </c>
      <c r="D306" s="34" t="s">
        <v>60</v>
      </c>
      <c r="E306" s="22">
        <f>E307</f>
        <v>7499393.94</v>
      </c>
      <c r="F306" s="25"/>
      <c r="G306" s="25"/>
    </row>
    <row r="307" spans="1:5" ht="25.5">
      <c r="A307" s="36" t="s">
        <v>12</v>
      </c>
      <c r="B307" s="33" t="s">
        <v>68</v>
      </c>
      <c r="C307" s="33" t="s">
        <v>308</v>
      </c>
      <c r="D307" s="33" t="s">
        <v>75</v>
      </c>
      <c r="E307" s="23">
        <v>7499393.94</v>
      </c>
    </row>
    <row r="308" spans="1:7" s="19" customFormat="1" ht="14.25">
      <c r="A308" s="32" t="s">
        <v>398</v>
      </c>
      <c r="B308" s="34" t="s">
        <v>68</v>
      </c>
      <c r="C308" s="34" t="s">
        <v>399</v>
      </c>
      <c r="D308" s="34" t="s">
        <v>60</v>
      </c>
      <c r="E308" s="22">
        <f>E309</f>
        <v>6580808.08</v>
      </c>
      <c r="F308" s="25"/>
      <c r="G308" s="25"/>
    </row>
    <row r="309" spans="1:5" ht="25.5">
      <c r="A309" s="36" t="s">
        <v>12</v>
      </c>
      <c r="B309" s="33" t="s">
        <v>68</v>
      </c>
      <c r="C309" s="33" t="s">
        <v>399</v>
      </c>
      <c r="D309" s="33" t="s">
        <v>75</v>
      </c>
      <c r="E309" s="23">
        <v>6580808.08</v>
      </c>
    </row>
    <row r="310" spans="1:7" s="19" customFormat="1" ht="14.25">
      <c r="A310" s="32" t="s">
        <v>172</v>
      </c>
      <c r="B310" s="34" t="s">
        <v>68</v>
      </c>
      <c r="C310" s="34" t="s">
        <v>175</v>
      </c>
      <c r="D310" s="34" t="s">
        <v>60</v>
      </c>
      <c r="E310" s="22">
        <f>E311</f>
        <v>3522024.47</v>
      </c>
      <c r="F310" s="25"/>
      <c r="G310" s="25"/>
    </row>
    <row r="311" spans="1:5" ht="25.5">
      <c r="A311" s="36" t="s">
        <v>12</v>
      </c>
      <c r="B311" s="33" t="s">
        <v>68</v>
      </c>
      <c r="C311" s="33" t="s">
        <v>175</v>
      </c>
      <c r="D311" s="33" t="s">
        <v>75</v>
      </c>
      <c r="E311" s="23">
        <v>3522024.47</v>
      </c>
    </row>
    <row r="312" spans="1:7" s="19" customFormat="1" ht="25.5">
      <c r="A312" s="35" t="s">
        <v>400</v>
      </c>
      <c r="B312" s="34" t="s">
        <v>68</v>
      </c>
      <c r="C312" s="34" t="s">
        <v>401</v>
      </c>
      <c r="D312" s="37" t="s">
        <v>60</v>
      </c>
      <c r="E312" s="22">
        <f>E313</f>
        <v>8500000</v>
      </c>
      <c r="F312" s="25"/>
      <c r="G312" s="25"/>
    </row>
    <row r="313" spans="1:7" s="19" customFormat="1" ht="14.25">
      <c r="A313" s="32" t="s">
        <v>17</v>
      </c>
      <c r="B313" s="34" t="s">
        <v>68</v>
      </c>
      <c r="C313" s="34" t="s">
        <v>402</v>
      </c>
      <c r="D313" s="34" t="s">
        <v>60</v>
      </c>
      <c r="E313" s="22">
        <f>E314</f>
        <v>8500000</v>
      </c>
      <c r="F313" s="25"/>
      <c r="G313" s="25"/>
    </row>
    <row r="314" spans="1:5" ht="25.5">
      <c r="A314" s="36" t="s">
        <v>12</v>
      </c>
      <c r="B314" s="33" t="s">
        <v>68</v>
      </c>
      <c r="C314" s="33" t="s">
        <v>402</v>
      </c>
      <c r="D314" s="33" t="s">
        <v>75</v>
      </c>
      <c r="E314" s="23">
        <v>8500000</v>
      </c>
    </row>
    <row r="315" spans="1:7" s="19" customFormat="1" ht="14.25">
      <c r="A315" s="35" t="s">
        <v>44</v>
      </c>
      <c r="B315" s="34" t="s">
        <v>68</v>
      </c>
      <c r="C315" s="34" t="s">
        <v>309</v>
      </c>
      <c r="D315" s="37" t="s">
        <v>60</v>
      </c>
      <c r="E315" s="22">
        <f>E316</f>
        <v>34561.01</v>
      </c>
      <c r="F315" s="25"/>
      <c r="G315" s="25"/>
    </row>
    <row r="316" spans="1:7" s="19" customFormat="1" ht="14.25">
      <c r="A316" s="32" t="s">
        <v>44</v>
      </c>
      <c r="B316" s="34" t="s">
        <v>68</v>
      </c>
      <c r="C316" s="34" t="s">
        <v>468</v>
      </c>
      <c r="D316" s="34" t="s">
        <v>60</v>
      </c>
      <c r="E316" s="22">
        <f>E317</f>
        <v>34561.01</v>
      </c>
      <c r="F316" s="25"/>
      <c r="G316" s="25"/>
    </row>
    <row r="317" spans="1:5" ht="25.5">
      <c r="A317" s="36" t="s">
        <v>12</v>
      </c>
      <c r="B317" s="33" t="s">
        <v>68</v>
      </c>
      <c r="C317" s="33" t="s">
        <v>468</v>
      </c>
      <c r="D317" s="33" t="s">
        <v>75</v>
      </c>
      <c r="E317" s="23">
        <v>34561.01</v>
      </c>
    </row>
    <row r="318" spans="1:7" s="19" customFormat="1" ht="14.25">
      <c r="A318" s="35" t="s">
        <v>469</v>
      </c>
      <c r="B318" s="34" t="s">
        <v>68</v>
      </c>
      <c r="C318" s="34" t="s">
        <v>470</v>
      </c>
      <c r="D318" s="37" t="s">
        <v>60</v>
      </c>
      <c r="E318" s="22">
        <f>E319</f>
        <v>1500000</v>
      </c>
      <c r="F318" s="25"/>
      <c r="G318" s="25"/>
    </row>
    <row r="319" spans="1:7" s="19" customFormat="1" ht="14.25">
      <c r="A319" s="32" t="s">
        <v>17</v>
      </c>
      <c r="B319" s="34" t="s">
        <v>68</v>
      </c>
      <c r="C319" s="34" t="s">
        <v>471</v>
      </c>
      <c r="D319" s="34" t="s">
        <v>60</v>
      </c>
      <c r="E319" s="22">
        <f>E320</f>
        <v>1500000</v>
      </c>
      <c r="F319" s="25"/>
      <c r="G319" s="25"/>
    </row>
    <row r="320" spans="1:5" ht="25.5">
      <c r="A320" s="36" t="s">
        <v>12</v>
      </c>
      <c r="B320" s="33" t="s">
        <v>68</v>
      </c>
      <c r="C320" s="33" t="s">
        <v>471</v>
      </c>
      <c r="D320" s="33" t="s">
        <v>75</v>
      </c>
      <c r="E320" s="23">
        <v>1500000</v>
      </c>
    </row>
    <row r="321" spans="1:7" s="19" customFormat="1" ht="51">
      <c r="A321" s="35" t="s">
        <v>176</v>
      </c>
      <c r="B321" s="34" t="s">
        <v>68</v>
      </c>
      <c r="C321" s="34" t="s">
        <v>177</v>
      </c>
      <c r="D321" s="37" t="s">
        <v>60</v>
      </c>
      <c r="E321" s="22">
        <f>E322</f>
        <v>250000</v>
      </c>
      <c r="F321" s="25"/>
      <c r="G321" s="25"/>
    </row>
    <row r="322" spans="1:7" s="19" customFormat="1" ht="14.25">
      <c r="A322" s="32" t="s">
        <v>17</v>
      </c>
      <c r="B322" s="34" t="s">
        <v>68</v>
      </c>
      <c r="C322" s="34" t="s">
        <v>310</v>
      </c>
      <c r="D322" s="34" t="s">
        <v>60</v>
      </c>
      <c r="E322" s="22">
        <f>E323</f>
        <v>250000</v>
      </c>
      <c r="F322" s="25"/>
      <c r="G322" s="25"/>
    </row>
    <row r="323" spans="1:5" ht="25.5">
      <c r="A323" s="36" t="s">
        <v>12</v>
      </c>
      <c r="B323" s="33" t="s">
        <v>68</v>
      </c>
      <c r="C323" s="33" t="s">
        <v>310</v>
      </c>
      <c r="D323" s="33" t="s">
        <v>75</v>
      </c>
      <c r="E323" s="23">
        <v>250000</v>
      </c>
    </row>
    <row r="324" spans="1:7" s="19" customFormat="1" ht="38.25">
      <c r="A324" s="35" t="s">
        <v>472</v>
      </c>
      <c r="B324" s="34" t="s">
        <v>68</v>
      </c>
      <c r="C324" s="34" t="s">
        <v>473</v>
      </c>
      <c r="D324" s="37" t="s">
        <v>60</v>
      </c>
      <c r="E324" s="22">
        <f>E325+E327</f>
        <v>1986637.28</v>
      </c>
      <c r="F324" s="25"/>
      <c r="G324" s="25"/>
    </row>
    <row r="325" spans="1:7" s="19" customFormat="1" ht="38.25">
      <c r="A325" s="32" t="s">
        <v>472</v>
      </c>
      <c r="B325" s="34" t="s">
        <v>68</v>
      </c>
      <c r="C325" s="34" t="s">
        <v>474</v>
      </c>
      <c r="D325" s="34" t="s">
        <v>60</v>
      </c>
      <c r="E325" s="22">
        <f>E326</f>
        <v>1949298.18</v>
      </c>
      <c r="F325" s="25"/>
      <c r="G325" s="25"/>
    </row>
    <row r="326" spans="1:5" ht="15">
      <c r="A326" s="36" t="s">
        <v>10</v>
      </c>
      <c r="B326" s="33" t="s">
        <v>68</v>
      </c>
      <c r="C326" s="33" t="s">
        <v>474</v>
      </c>
      <c r="D326" s="33" t="s">
        <v>64</v>
      </c>
      <c r="E326" s="23">
        <v>1949298.18</v>
      </c>
    </row>
    <row r="327" spans="1:7" s="19" customFormat="1" ht="51">
      <c r="A327" s="32" t="s">
        <v>475</v>
      </c>
      <c r="B327" s="34" t="s">
        <v>68</v>
      </c>
      <c r="C327" s="34" t="s">
        <v>476</v>
      </c>
      <c r="D327" s="34" t="s">
        <v>60</v>
      </c>
      <c r="E327" s="22">
        <f>E328+E329</f>
        <v>37339.1</v>
      </c>
      <c r="F327" s="25"/>
      <c r="G327" s="25"/>
    </row>
    <row r="328" spans="1:5" ht="38.25">
      <c r="A328" s="36" t="s">
        <v>8</v>
      </c>
      <c r="B328" s="33" t="s">
        <v>68</v>
      </c>
      <c r="C328" s="33" t="s">
        <v>476</v>
      </c>
      <c r="D328" s="33" t="s">
        <v>62</v>
      </c>
      <c r="E328" s="23">
        <f>28294.16+8544.84</f>
        <v>36839</v>
      </c>
    </row>
    <row r="329" spans="1:5" ht="15">
      <c r="A329" s="36" t="s">
        <v>9</v>
      </c>
      <c r="B329" s="33" t="s">
        <v>68</v>
      </c>
      <c r="C329" s="33" t="s">
        <v>476</v>
      </c>
      <c r="D329" s="33" t="s">
        <v>63</v>
      </c>
      <c r="E329" s="23">
        <v>500.1</v>
      </c>
    </row>
    <row r="330" spans="1:7" s="19" customFormat="1" ht="25.5">
      <c r="A330" s="35" t="s">
        <v>34</v>
      </c>
      <c r="B330" s="34" t="s">
        <v>68</v>
      </c>
      <c r="C330" s="34" t="s">
        <v>311</v>
      </c>
      <c r="D330" s="37" t="s">
        <v>60</v>
      </c>
      <c r="E330" s="22">
        <f>E331</f>
        <v>85080</v>
      </c>
      <c r="F330" s="25"/>
      <c r="G330" s="25"/>
    </row>
    <row r="331" spans="1:7" s="19" customFormat="1" ht="14.25">
      <c r="A331" s="32" t="s">
        <v>17</v>
      </c>
      <c r="B331" s="34" t="s">
        <v>68</v>
      </c>
      <c r="C331" s="34" t="s">
        <v>312</v>
      </c>
      <c r="D331" s="34" t="s">
        <v>60</v>
      </c>
      <c r="E331" s="22">
        <f>E332</f>
        <v>85080</v>
      </c>
      <c r="F331" s="25"/>
      <c r="G331" s="25"/>
    </row>
    <row r="332" spans="1:5" ht="25.5">
      <c r="A332" s="36" t="s">
        <v>12</v>
      </c>
      <c r="B332" s="33" t="s">
        <v>68</v>
      </c>
      <c r="C332" s="33" t="s">
        <v>312</v>
      </c>
      <c r="D332" s="33" t="s">
        <v>75</v>
      </c>
      <c r="E332" s="23">
        <v>85080</v>
      </c>
    </row>
    <row r="333" spans="1:7" s="19" customFormat="1" ht="25.5">
      <c r="A333" s="35" t="s">
        <v>178</v>
      </c>
      <c r="B333" s="34" t="s">
        <v>68</v>
      </c>
      <c r="C333" s="34" t="s">
        <v>179</v>
      </c>
      <c r="D333" s="34" t="s">
        <v>60</v>
      </c>
      <c r="E333" s="22">
        <f>E334+E337+E340</f>
        <v>817442.26</v>
      </c>
      <c r="F333" s="25"/>
      <c r="G333" s="25"/>
    </row>
    <row r="334" spans="1:7" s="19" customFormat="1" ht="25.5">
      <c r="A334" s="35" t="s">
        <v>55</v>
      </c>
      <c r="B334" s="34" t="s">
        <v>68</v>
      </c>
      <c r="C334" s="34" t="s">
        <v>180</v>
      </c>
      <c r="D334" s="37" t="s">
        <v>60</v>
      </c>
      <c r="E334" s="22">
        <f>E335</f>
        <v>394439.05</v>
      </c>
      <c r="F334" s="25"/>
      <c r="G334" s="25"/>
    </row>
    <row r="335" spans="1:7" s="19" customFormat="1" ht="14.25">
      <c r="A335" s="32" t="s">
        <v>17</v>
      </c>
      <c r="B335" s="34" t="s">
        <v>68</v>
      </c>
      <c r="C335" s="34" t="s">
        <v>313</v>
      </c>
      <c r="D335" s="34" t="s">
        <v>60</v>
      </c>
      <c r="E335" s="22">
        <f>E336</f>
        <v>394439.05</v>
      </c>
      <c r="F335" s="25"/>
      <c r="G335" s="25"/>
    </row>
    <row r="336" spans="1:5" ht="15">
      <c r="A336" s="36" t="s">
        <v>9</v>
      </c>
      <c r="B336" s="33" t="s">
        <v>68</v>
      </c>
      <c r="C336" s="33" t="s">
        <v>313</v>
      </c>
      <c r="D336" s="33" t="s">
        <v>63</v>
      </c>
      <c r="E336" s="23">
        <v>394439.05</v>
      </c>
    </row>
    <row r="337" spans="1:7" s="19" customFormat="1" ht="14.25">
      <c r="A337" s="35" t="s">
        <v>403</v>
      </c>
      <c r="B337" s="34" t="s">
        <v>68</v>
      </c>
      <c r="C337" s="34" t="s">
        <v>404</v>
      </c>
      <c r="D337" s="37" t="s">
        <v>60</v>
      </c>
      <c r="E337" s="22">
        <f>E338</f>
        <v>183003.21</v>
      </c>
      <c r="F337" s="25"/>
      <c r="G337" s="25"/>
    </row>
    <row r="338" spans="1:7" s="19" customFormat="1" ht="14.25">
      <c r="A338" s="32" t="s">
        <v>17</v>
      </c>
      <c r="B338" s="34" t="s">
        <v>68</v>
      </c>
      <c r="C338" s="34" t="s">
        <v>405</v>
      </c>
      <c r="D338" s="34" t="s">
        <v>60</v>
      </c>
      <c r="E338" s="22">
        <f>E339</f>
        <v>183003.21</v>
      </c>
      <c r="F338" s="25"/>
      <c r="G338" s="25"/>
    </row>
    <row r="339" spans="1:5" ht="15">
      <c r="A339" s="36" t="s">
        <v>9</v>
      </c>
      <c r="B339" s="33" t="s">
        <v>68</v>
      </c>
      <c r="C339" s="33" t="s">
        <v>405</v>
      </c>
      <c r="D339" s="33" t="s">
        <v>63</v>
      </c>
      <c r="E339" s="23">
        <v>183003.21</v>
      </c>
    </row>
    <row r="340" spans="1:7" s="19" customFormat="1" ht="14.25">
      <c r="A340" s="35" t="s">
        <v>477</v>
      </c>
      <c r="B340" s="34" t="s">
        <v>68</v>
      </c>
      <c r="C340" s="34" t="s">
        <v>478</v>
      </c>
      <c r="D340" s="37" t="s">
        <v>60</v>
      </c>
      <c r="E340" s="22">
        <f>E341</f>
        <v>240000</v>
      </c>
      <c r="F340" s="25"/>
      <c r="G340" s="25"/>
    </row>
    <row r="341" spans="1:7" s="19" customFormat="1" ht="14.25">
      <c r="A341" s="32" t="s">
        <v>17</v>
      </c>
      <c r="B341" s="34" t="s">
        <v>68</v>
      </c>
      <c r="C341" s="34" t="s">
        <v>479</v>
      </c>
      <c r="D341" s="34" t="s">
        <v>60</v>
      </c>
      <c r="E341" s="22">
        <f>E342</f>
        <v>240000</v>
      </c>
      <c r="F341" s="25"/>
      <c r="G341" s="25"/>
    </row>
    <row r="342" spans="1:5" ht="15">
      <c r="A342" s="36" t="s">
        <v>9</v>
      </c>
      <c r="B342" s="33" t="s">
        <v>68</v>
      </c>
      <c r="C342" s="33" t="s">
        <v>479</v>
      </c>
      <c r="D342" s="33" t="s">
        <v>63</v>
      </c>
      <c r="E342" s="23">
        <v>240000</v>
      </c>
    </row>
    <row r="343" spans="1:7" s="19" customFormat="1" ht="25.5">
      <c r="A343" s="35" t="s">
        <v>181</v>
      </c>
      <c r="B343" s="34" t="s">
        <v>68</v>
      </c>
      <c r="C343" s="34" t="s">
        <v>182</v>
      </c>
      <c r="D343" s="24" t="s">
        <v>60</v>
      </c>
      <c r="E343" s="22">
        <f>E344+E365</f>
        <v>42594253.56</v>
      </c>
      <c r="F343" s="25"/>
      <c r="G343" s="25"/>
    </row>
    <row r="344" spans="1:7" s="19" customFormat="1" ht="14.25">
      <c r="A344" s="35" t="s">
        <v>314</v>
      </c>
      <c r="B344" s="34" t="s">
        <v>68</v>
      </c>
      <c r="C344" s="34" t="s">
        <v>183</v>
      </c>
      <c r="D344" s="34" t="s">
        <v>60</v>
      </c>
      <c r="E344" s="22">
        <f>+E345+E348+E351+E356+E359+E362</f>
        <v>3840637.2999999993</v>
      </c>
      <c r="F344" s="25"/>
      <c r="G344" s="25"/>
    </row>
    <row r="345" spans="1:7" s="19" customFormat="1" ht="38.25">
      <c r="A345" s="35" t="s">
        <v>315</v>
      </c>
      <c r="B345" s="34" t="s">
        <v>68</v>
      </c>
      <c r="C345" s="34" t="s">
        <v>184</v>
      </c>
      <c r="D345" s="37" t="s">
        <v>60</v>
      </c>
      <c r="E345" s="22">
        <f>E346</f>
        <v>244815.74</v>
      </c>
      <c r="F345" s="25"/>
      <c r="G345" s="25"/>
    </row>
    <row r="346" spans="1:7" s="19" customFormat="1" ht="14.25">
      <c r="A346" s="32" t="s">
        <v>17</v>
      </c>
      <c r="B346" s="34" t="s">
        <v>68</v>
      </c>
      <c r="C346" s="34" t="s">
        <v>316</v>
      </c>
      <c r="D346" s="34" t="s">
        <v>60</v>
      </c>
      <c r="E346" s="22">
        <f>E347</f>
        <v>244815.74</v>
      </c>
      <c r="F346" s="25"/>
      <c r="G346" s="25"/>
    </row>
    <row r="347" spans="1:5" ht="15">
      <c r="A347" s="36" t="s">
        <v>9</v>
      </c>
      <c r="B347" s="33" t="s">
        <v>68</v>
      </c>
      <c r="C347" s="33" t="s">
        <v>316</v>
      </c>
      <c r="D347" s="33" t="s">
        <v>63</v>
      </c>
      <c r="E347" s="23">
        <v>244815.74</v>
      </c>
    </row>
    <row r="348" spans="1:7" s="19" customFormat="1" ht="14.25">
      <c r="A348" s="35" t="s">
        <v>480</v>
      </c>
      <c r="B348" s="34" t="s">
        <v>68</v>
      </c>
      <c r="C348" s="34" t="s">
        <v>481</v>
      </c>
      <c r="D348" s="37" t="s">
        <v>60</v>
      </c>
      <c r="E348" s="22">
        <f>E349</f>
        <v>18000</v>
      </c>
      <c r="F348" s="25"/>
      <c r="G348" s="25"/>
    </row>
    <row r="349" spans="1:7" s="19" customFormat="1" ht="14.25">
      <c r="A349" s="32" t="s">
        <v>17</v>
      </c>
      <c r="B349" s="34" t="s">
        <v>68</v>
      </c>
      <c r="C349" s="34" t="s">
        <v>482</v>
      </c>
      <c r="D349" s="34" t="s">
        <v>60</v>
      </c>
      <c r="E349" s="22">
        <f>E350</f>
        <v>18000</v>
      </c>
      <c r="F349" s="25"/>
      <c r="G349" s="25"/>
    </row>
    <row r="350" spans="1:5" ht="15">
      <c r="A350" s="36" t="s">
        <v>9</v>
      </c>
      <c r="B350" s="33" t="s">
        <v>68</v>
      </c>
      <c r="C350" s="33" t="s">
        <v>482</v>
      </c>
      <c r="D350" s="33" t="s">
        <v>63</v>
      </c>
      <c r="E350" s="23">
        <v>18000</v>
      </c>
    </row>
    <row r="351" spans="1:7" s="19" customFormat="1" ht="25.5">
      <c r="A351" s="35" t="s">
        <v>317</v>
      </c>
      <c r="B351" s="34" t="s">
        <v>68</v>
      </c>
      <c r="C351" s="34" t="s">
        <v>318</v>
      </c>
      <c r="D351" s="37" t="s">
        <v>60</v>
      </c>
      <c r="E351" s="22">
        <f>E352+E354</f>
        <v>2458487.9</v>
      </c>
      <c r="F351" s="25"/>
      <c r="G351" s="25"/>
    </row>
    <row r="352" spans="1:7" s="19" customFormat="1" ht="14.25">
      <c r="A352" s="32" t="s">
        <v>17</v>
      </c>
      <c r="B352" s="34" t="s">
        <v>68</v>
      </c>
      <c r="C352" s="34" t="s">
        <v>483</v>
      </c>
      <c r="D352" s="34" t="s">
        <v>60</v>
      </c>
      <c r="E352" s="22">
        <f>E353</f>
        <v>1108487.9</v>
      </c>
      <c r="F352" s="25"/>
      <c r="G352" s="25"/>
    </row>
    <row r="353" spans="1:5" ht="15">
      <c r="A353" s="36" t="s">
        <v>9</v>
      </c>
      <c r="B353" s="33" t="s">
        <v>68</v>
      </c>
      <c r="C353" s="33" t="s">
        <v>483</v>
      </c>
      <c r="D353" s="33" t="s">
        <v>63</v>
      </c>
      <c r="E353" s="23">
        <v>1108487.9</v>
      </c>
    </row>
    <row r="354" spans="1:7" s="19" customFormat="1" ht="38.25">
      <c r="A354" s="32" t="s">
        <v>484</v>
      </c>
      <c r="B354" s="34" t="s">
        <v>68</v>
      </c>
      <c r="C354" s="34" t="s">
        <v>485</v>
      </c>
      <c r="D354" s="34" t="s">
        <v>60</v>
      </c>
      <c r="E354" s="22">
        <f>E355</f>
        <v>1350000</v>
      </c>
      <c r="F354" s="25"/>
      <c r="G354" s="25"/>
    </row>
    <row r="355" spans="1:5" ht="15">
      <c r="A355" s="36" t="s">
        <v>9</v>
      </c>
      <c r="B355" s="33" t="s">
        <v>68</v>
      </c>
      <c r="C355" s="33" t="s">
        <v>485</v>
      </c>
      <c r="D355" s="33" t="s">
        <v>63</v>
      </c>
      <c r="E355" s="23">
        <v>1350000</v>
      </c>
    </row>
    <row r="356" spans="1:7" s="19" customFormat="1" ht="14.25">
      <c r="A356" s="35" t="s">
        <v>319</v>
      </c>
      <c r="B356" s="34" t="s">
        <v>68</v>
      </c>
      <c r="C356" s="34" t="s">
        <v>320</v>
      </c>
      <c r="D356" s="37" t="s">
        <v>60</v>
      </c>
      <c r="E356" s="22">
        <f>E357</f>
        <v>406674.22</v>
      </c>
      <c r="F356" s="25"/>
      <c r="G356" s="25"/>
    </row>
    <row r="357" spans="1:7" s="19" customFormat="1" ht="14.25">
      <c r="A357" s="32" t="s">
        <v>319</v>
      </c>
      <c r="B357" s="34" t="s">
        <v>68</v>
      </c>
      <c r="C357" s="34" t="s">
        <v>321</v>
      </c>
      <c r="D357" s="34" t="s">
        <v>60</v>
      </c>
      <c r="E357" s="22">
        <f>E358</f>
        <v>406674.22</v>
      </c>
      <c r="F357" s="25"/>
      <c r="G357" s="25"/>
    </row>
    <row r="358" spans="1:5" ht="15">
      <c r="A358" s="36" t="s">
        <v>9</v>
      </c>
      <c r="B358" s="33" t="s">
        <v>68</v>
      </c>
      <c r="C358" s="33" t="s">
        <v>321</v>
      </c>
      <c r="D358" s="33" t="s">
        <v>63</v>
      </c>
      <c r="E358" s="23">
        <v>406674.22</v>
      </c>
    </row>
    <row r="359" spans="1:7" s="19" customFormat="1" ht="14.25">
      <c r="A359" s="35" t="s">
        <v>486</v>
      </c>
      <c r="B359" s="34" t="s">
        <v>68</v>
      </c>
      <c r="C359" s="34" t="s">
        <v>487</v>
      </c>
      <c r="D359" s="37" t="s">
        <v>60</v>
      </c>
      <c r="E359" s="22">
        <f>E360</f>
        <v>221725.06</v>
      </c>
      <c r="F359" s="25"/>
      <c r="G359" s="25"/>
    </row>
    <row r="360" spans="1:7" s="19" customFormat="1" ht="14.25">
      <c r="A360" s="32" t="s">
        <v>17</v>
      </c>
      <c r="B360" s="34" t="s">
        <v>68</v>
      </c>
      <c r="C360" s="34" t="s">
        <v>488</v>
      </c>
      <c r="D360" s="34" t="s">
        <v>60</v>
      </c>
      <c r="E360" s="22">
        <f>E361</f>
        <v>221725.06</v>
      </c>
      <c r="F360" s="25"/>
      <c r="G360" s="25"/>
    </row>
    <row r="361" spans="1:5" ht="15">
      <c r="A361" s="36" t="s">
        <v>9</v>
      </c>
      <c r="B361" s="33" t="s">
        <v>68</v>
      </c>
      <c r="C361" s="33" t="s">
        <v>488</v>
      </c>
      <c r="D361" s="33" t="s">
        <v>63</v>
      </c>
      <c r="E361" s="23">
        <v>221725.06</v>
      </c>
    </row>
    <row r="362" spans="1:7" s="19" customFormat="1" ht="25.5">
      <c r="A362" s="35" t="s">
        <v>406</v>
      </c>
      <c r="B362" s="34" t="s">
        <v>68</v>
      </c>
      <c r="C362" s="34" t="s">
        <v>407</v>
      </c>
      <c r="D362" s="37" t="s">
        <v>60</v>
      </c>
      <c r="E362" s="22">
        <f>E363</f>
        <v>490934.38</v>
      </c>
      <c r="F362" s="25"/>
      <c r="G362" s="25"/>
    </row>
    <row r="363" spans="1:7" s="19" customFormat="1" ht="14.25">
      <c r="A363" s="32" t="s">
        <v>17</v>
      </c>
      <c r="B363" s="34" t="s">
        <v>68</v>
      </c>
      <c r="C363" s="34" t="s">
        <v>408</v>
      </c>
      <c r="D363" s="34" t="s">
        <v>60</v>
      </c>
      <c r="E363" s="22">
        <f>E364</f>
        <v>490934.38</v>
      </c>
      <c r="F363" s="25"/>
      <c r="G363" s="25"/>
    </row>
    <row r="364" spans="1:5" ht="15">
      <c r="A364" s="36" t="s">
        <v>9</v>
      </c>
      <c r="B364" s="33" t="s">
        <v>68</v>
      </c>
      <c r="C364" s="33" t="s">
        <v>408</v>
      </c>
      <c r="D364" s="33" t="s">
        <v>63</v>
      </c>
      <c r="E364" s="23">
        <v>490934.38</v>
      </c>
    </row>
    <row r="365" spans="1:7" s="19" customFormat="1" ht="14.25">
      <c r="A365" s="35" t="s">
        <v>322</v>
      </c>
      <c r="B365" s="34" t="s">
        <v>68</v>
      </c>
      <c r="C365" s="34" t="s">
        <v>323</v>
      </c>
      <c r="D365" s="34" t="s">
        <v>60</v>
      </c>
      <c r="E365" s="22">
        <f>E366+E369+E377</f>
        <v>38753616.260000005</v>
      </c>
      <c r="F365" s="25"/>
      <c r="G365" s="25"/>
    </row>
    <row r="366" spans="1:7" s="19" customFormat="1" ht="14.25">
      <c r="A366" s="35" t="s">
        <v>324</v>
      </c>
      <c r="B366" s="34" t="s">
        <v>68</v>
      </c>
      <c r="C366" s="34" t="s">
        <v>325</v>
      </c>
      <c r="D366" s="37" t="s">
        <v>60</v>
      </c>
      <c r="E366" s="22">
        <f>E367</f>
        <v>60000</v>
      </c>
      <c r="F366" s="25"/>
      <c r="G366" s="25"/>
    </row>
    <row r="367" spans="1:7" s="19" customFormat="1" ht="14.25">
      <c r="A367" s="32" t="s">
        <v>17</v>
      </c>
      <c r="B367" s="34" t="s">
        <v>68</v>
      </c>
      <c r="C367" s="34" t="s">
        <v>326</v>
      </c>
      <c r="D367" s="34" t="s">
        <v>60</v>
      </c>
      <c r="E367" s="22">
        <f>E368</f>
        <v>60000</v>
      </c>
      <c r="F367" s="25"/>
      <c r="G367" s="25"/>
    </row>
    <row r="368" spans="1:5" ht="15">
      <c r="A368" s="36" t="s">
        <v>9</v>
      </c>
      <c r="B368" s="33" t="s">
        <v>68</v>
      </c>
      <c r="C368" s="33" t="s">
        <v>326</v>
      </c>
      <c r="D368" s="33" t="s">
        <v>63</v>
      </c>
      <c r="E368" s="23">
        <v>60000</v>
      </c>
    </row>
    <row r="369" spans="1:7" s="19" customFormat="1" ht="25.5">
      <c r="A369" s="35" t="s">
        <v>327</v>
      </c>
      <c r="B369" s="34" t="s">
        <v>68</v>
      </c>
      <c r="C369" s="34" t="s">
        <v>328</v>
      </c>
      <c r="D369" s="37" t="s">
        <v>60</v>
      </c>
      <c r="E369" s="22">
        <f>E370+E373+E375</f>
        <v>37969286.190000005</v>
      </c>
      <c r="F369" s="25"/>
      <c r="G369" s="25"/>
    </row>
    <row r="370" spans="1:7" s="19" customFormat="1" ht="14.25">
      <c r="A370" s="32" t="s">
        <v>17</v>
      </c>
      <c r="B370" s="34" t="s">
        <v>68</v>
      </c>
      <c r="C370" s="34" t="s">
        <v>329</v>
      </c>
      <c r="D370" s="34" t="s">
        <v>60</v>
      </c>
      <c r="E370" s="22">
        <f>E371+E372</f>
        <v>22469688.790000003</v>
      </c>
      <c r="F370" s="25"/>
      <c r="G370" s="25"/>
    </row>
    <row r="371" spans="1:5" ht="15">
      <c r="A371" s="36" t="s">
        <v>9</v>
      </c>
      <c r="B371" s="33" t="s">
        <v>68</v>
      </c>
      <c r="C371" s="33" t="s">
        <v>329</v>
      </c>
      <c r="D371" s="33" t="s">
        <v>63</v>
      </c>
      <c r="E371" s="23">
        <f>12029541.63+10328615.22</f>
        <v>22358156.85</v>
      </c>
    </row>
    <row r="372" spans="1:5" ht="15">
      <c r="A372" s="36" t="s">
        <v>10</v>
      </c>
      <c r="B372" s="33" t="s">
        <v>68</v>
      </c>
      <c r="C372" s="33" t="s">
        <v>329</v>
      </c>
      <c r="D372" s="33" t="s">
        <v>64</v>
      </c>
      <c r="E372" s="23">
        <v>111531.94</v>
      </c>
    </row>
    <row r="373" spans="1:7" s="19" customFormat="1" ht="25.5">
      <c r="A373" s="32" t="s">
        <v>327</v>
      </c>
      <c r="B373" s="34" t="s">
        <v>68</v>
      </c>
      <c r="C373" s="34" t="s">
        <v>489</v>
      </c>
      <c r="D373" s="34" t="s">
        <v>60</v>
      </c>
      <c r="E373" s="22">
        <f>E374</f>
        <v>14621119.02</v>
      </c>
      <c r="F373" s="25"/>
      <c r="G373" s="25"/>
    </row>
    <row r="374" spans="1:5" ht="15">
      <c r="A374" s="36" t="s">
        <v>9</v>
      </c>
      <c r="B374" s="33" t="s">
        <v>68</v>
      </c>
      <c r="C374" s="33" t="s">
        <v>489</v>
      </c>
      <c r="D374" s="33" t="s">
        <v>63</v>
      </c>
      <c r="E374" s="23">
        <v>14621119.02</v>
      </c>
    </row>
    <row r="375" spans="1:7" s="19" customFormat="1" ht="38.25">
      <c r="A375" s="32" t="s">
        <v>490</v>
      </c>
      <c r="B375" s="34" t="s">
        <v>68</v>
      </c>
      <c r="C375" s="34" t="s">
        <v>330</v>
      </c>
      <c r="D375" s="34" t="s">
        <v>60</v>
      </c>
      <c r="E375" s="22">
        <f>E376</f>
        <v>878478.38</v>
      </c>
      <c r="F375" s="25"/>
      <c r="G375" s="25"/>
    </row>
    <row r="376" spans="1:5" ht="15">
      <c r="A376" s="36" t="s">
        <v>9</v>
      </c>
      <c r="B376" s="33" t="s">
        <v>68</v>
      </c>
      <c r="C376" s="33" t="s">
        <v>330</v>
      </c>
      <c r="D376" s="33" t="s">
        <v>63</v>
      </c>
      <c r="E376" s="23">
        <v>878478.38</v>
      </c>
    </row>
    <row r="377" spans="1:7" s="19" customFormat="1" ht="25.5">
      <c r="A377" s="35" t="s">
        <v>331</v>
      </c>
      <c r="B377" s="34" t="s">
        <v>68</v>
      </c>
      <c r="C377" s="34" t="s">
        <v>332</v>
      </c>
      <c r="D377" s="37" t="s">
        <v>60</v>
      </c>
      <c r="E377" s="22">
        <f>E378</f>
        <v>724330.07</v>
      </c>
      <c r="F377" s="25"/>
      <c r="G377" s="25"/>
    </row>
    <row r="378" spans="1:7" s="19" customFormat="1" ht="14.25">
      <c r="A378" s="32" t="s">
        <v>17</v>
      </c>
      <c r="B378" s="34" t="s">
        <v>68</v>
      </c>
      <c r="C378" s="34" t="s">
        <v>333</v>
      </c>
      <c r="D378" s="34" t="s">
        <v>60</v>
      </c>
      <c r="E378" s="22">
        <f>E379+E380+E381</f>
        <v>724330.07</v>
      </c>
      <c r="F378" s="25"/>
      <c r="G378" s="25"/>
    </row>
    <row r="379" spans="1:5" ht="15">
      <c r="A379" s="36" t="s">
        <v>9</v>
      </c>
      <c r="B379" s="33" t="s">
        <v>68</v>
      </c>
      <c r="C379" s="33" t="s">
        <v>333</v>
      </c>
      <c r="D379" s="33" t="s">
        <v>63</v>
      </c>
      <c r="E379" s="23">
        <f>85000+493018.47</f>
        <v>578018.47</v>
      </c>
    </row>
    <row r="380" spans="1:5" ht="25.5">
      <c r="A380" s="36" t="s">
        <v>12</v>
      </c>
      <c r="B380" s="33" t="s">
        <v>68</v>
      </c>
      <c r="C380" s="33" t="s">
        <v>333</v>
      </c>
      <c r="D380" s="33" t="s">
        <v>75</v>
      </c>
      <c r="E380" s="23">
        <v>143800</v>
      </c>
    </row>
    <row r="381" spans="1:5" ht="15">
      <c r="A381" s="36" t="s">
        <v>10</v>
      </c>
      <c r="B381" s="33" t="s">
        <v>68</v>
      </c>
      <c r="C381" s="33" t="s">
        <v>333</v>
      </c>
      <c r="D381" s="33" t="s">
        <v>64</v>
      </c>
      <c r="E381" s="23">
        <v>2511.6</v>
      </c>
    </row>
    <row r="382" spans="1:7" s="19" customFormat="1" ht="25.5">
      <c r="A382" s="35" t="s">
        <v>49</v>
      </c>
      <c r="B382" s="34" t="s">
        <v>68</v>
      </c>
      <c r="C382" s="34" t="s">
        <v>185</v>
      </c>
      <c r="D382" s="24" t="s">
        <v>60</v>
      </c>
      <c r="E382" s="22">
        <f>E383</f>
        <v>5249844.45</v>
      </c>
      <c r="F382" s="25"/>
      <c r="G382" s="25"/>
    </row>
    <row r="383" spans="1:7" s="19" customFormat="1" ht="14.25">
      <c r="A383" s="35" t="s">
        <v>50</v>
      </c>
      <c r="B383" s="34" t="s">
        <v>68</v>
      </c>
      <c r="C383" s="34" t="s">
        <v>186</v>
      </c>
      <c r="D383" s="34" t="s">
        <v>60</v>
      </c>
      <c r="E383" s="22">
        <f>+E384</f>
        <v>5249844.45</v>
      </c>
      <c r="F383" s="25"/>
      <c r="G383" s="25"/>
    </row>
    <row r="384" spans="1:7" s="19" customFormat="1" ht="14.25">
      <c r="A384" s="35" t="s">
        <v>187</v>
      </c>
      <c r="B384" s="34" t="s">
        <v>68</v>
      </c>
      <c r="C384" s="34" t="s">
        <v>188</v>
      </c>
      <c r="D384" s="37" t="s">
        <v>60</v>
      </c>
      <c r="E384" s="22">
        <f>E385</f>
        <v>5249844.45</v>
      </c>
      <c r="F384" s="25"/>
      <c r="G384" s="25"/>
    </row>
    <row r="385" spans="1:7" s="19" customFormat="1" ht="14.25">
      <c r="A385" s="32" t="s">
        <v>187</v>
      </c>
      <c r="B385" s="34" t="s">
        <v>68</v>
      </c>
      <c r="C385" s="34" t="s">
        <v>189</v>
      </c>
      <c r="D385" s="34" t="s">
        <v>60</v>
      </c>
      <c r="E385" s="22">
        <f>E386+E387</f>
        <v>5249844.45</v>
      </c>
      <c r="F385" s="25"/>
      <c r="G385" s="25"/>
    </row>
    <row r="386" spans="1:5" ht="15">
      <c r="A386" s="36" t="s">
        <v>9</v>
      </c>
      <c r="B386" s="33" t="s">
        <v>68</v>
      </c>
      <c r="C386" s="33" t="s">
        <v>189</v>
      </c>
      <c r="D386" s="33" t="s">
        <v>63</v>
      </c>
      <c r="E386" s="23">
        <v>5212550.55</v>
      </c>
    </row>
    <row r="387" spans="1:5" ht="15">
      <c r="A387" s="36" t="s">
        <v>10</v>
      </c>
      <c r="B387" s="33" t="s">
        <v>68</v>
      </c>
      <c r="C387" s="33" t="s">
        <v>189</v>
      </c>
      <c r="D387" s="33" t="s">
        <v>64</v>
      </c>
      <c r="E387" s="23">
        <v>37293.9</v>
      </c>
    </row>
    <row r="388" spans="1:7" s="19" customFormat="1" ht="25.5">
      <c r="A388" s="35" t="s">
        <v>334</v>
      </c>
      <c r="B388" s="34" t="s">
        <v>68</v>
      </c>
      <c r="C388" s="34" t="s">
        <v>335</v>
      </c>
      <c r="D388" s="24" t="s">
        <v>60</v>
      </c>
      <c r="E388" s="22">
        <f>E389+E397</f>
        <v>970855.8200000001</v>
      </c>
      <c r="F388" s="25"/>
      <c r="G388" s="25"/>
    </row>
    <row r="389" spans="1:7" s="19" customFormat="1" ht="14.25">
      <c r="A389" s="35" t="s">
        <v>336</v>
      </c>
      <c r="B389" s="34" t="s">
        <v>68</v>
      </c>
      <c r="C389" s="34" t="s">
        <v>337</v>
      </c>
      <c r="D389" s="34" t="s">
        <v>60</v>
      </c>
      <c r="E389" s="22">
        <f>E390+E394</f>
        <v>245000</v>
      </c>
      <c r="F389" s="25"/>
      <c r="G389" s="25"/>
    </row>
    <row r="390" spans="1:7" s="19" customFormat="1" ht="38.25">
      <c r="A390" s="35" t="s">
        <v>111</v>
      </c>
      <c r="B390" s="34" t="s">
        <v>68</v>
      </c>
      <c r="C390" s="34" t="s">
        <v>338</v>
      </c>
      <c r="D390" s="37" t="s">
        <v>60</v>
      </c>
      <c r="E390" s="22">
        <f>E391</f>
        <v>200000</v>
      </c>
      <c r="F390" s="25"/>
      <c r="G390" s="25"/>
    </row>
    <row r="391" spans="1:7" s="19" customFormat="1" ht="14.25">
      <c r="A391" s="32" t="s">
        <v>17</v>
      </c>
      <c r="B391" s="34" t="s">
        <v>68</v>
      </c>
      <c r="C391" s="34" t="s">
        <v>339</v>
      </c>
      <c r="D391" s="34" t="s">
        <v>60</v>
      </c>
      <c r="E391" s="22">
        <f>E392+E393</f>
        <v>200000</v>
      </c>
      <c r="F391" s="25"/>
      <c r="G391" s="25"/>
    </row>
    <row r="392" spans="1:5" ht="38.25">
      <c r="A392" s="36" t="s">
        <v>8</v>
      </c>
      <c r="B392" s="33" t="s">
        <v>68</v>
      </c>
      <c r="C392" s="33" t="s">
        <v>339</v>
      </c>
      <c r="D392" s="33" t="s">
        <v>62</v>
      </c>
      <c r="E392" s="23">
        <v>155900</v>
      </c>
    </row>
    <row r="393" spans="1:5" ht="15">
      <c r="A393" s="36" t="s">
        <v>9</v>
      </c>
      <c r="B393" s="33" t="s">
        <v>68</v>
      </c>
      <c r="C393" s="33" t="s">
        <v>339</v>
      </c>
      <c r="D393" s="33" t="s">
        <v>63</v>
      </c>
      <c r="E393" s="23">
        <v>44100</v>
      </c>
    </row>
    <row r="394" spans="1:7" s="19" customFormat="1" ht="25.5">
      <c r="A394" s="35" t="s">
        <v>491</v>
      </c>
      <c r="B394" s="34" t="s">
        <v>68</v>
      </c>
      <c r="C394" s="34" t="s">
        <v>492</v>
      </c>
      <c r="D394" s="37" t="s">
        <v>60</v>
      </c>
      <c r="E394" s="22">
        <f>E395</f>
        <v>45000</v>
      </c>
      <c r="F394" s="25"/>
      <c r="G394" s="25"/>
    </row>
    <row r="395" spans="1:7" s="19" customFormat="1" ht="14.25">
      <c r="A395" s="32" t="s">
        <v>17</v>
      </c>
      <c r="B395" s="34" t="s">
        <v>68</v>
      </c>
      <c r="C395" s="34" t="s">
        <v>493</v>
      </c>
      <c r="D395" s="34" t="s">
        <v>60</v>
      </c>
      <c r="E395" s="22">
        <f>E396</f>
        <v>45000</v>
      </c>
      <c r="F395" s="25"/>
      <c r="G395" s="25"/>
    </row>
    <row r="396" spans="1:5" ht="15">
      <c r="A396" s="36" t="s">
        <v>9</v>
      </c>
      <c r="B396" s="33" t="s">
        <v>68</v>
      </c>
      <c r="C396" s="33" t="s">
        <v>493</v>
      </c>
      <c r="D396" s="33" t="s">
        <v>63</v>
      </c>
      <c r="E396" s="23">
        <v>45000</v>
      </c>
    </row>
    <row r="397" spans="1:7" s="19" customFormat="1" ht="14.25">
      <c r="A397" s="35" t="s">
        <v>340</v>
      </c>
      <c r="B397" s="34" t="s">
        <v>68</v>
      </c>
      <c r="C397" s="34" t="s">
        <v>341</v>
      </c>
      <c r="D397" s="34" t="s">
        <v>60</v>
      </c>
      <c r="E397" s="22">
        <f>E398+E402</f>
        <v>725855.8200000001</v>
      </c>
      <c r="F397" s="25"/>
      <c r="G397" s="25"/>
    </row>
    <row r="398" spans="1:7" s="19" customFormat="1" ht="25.5">
      <c r="A398" s="35" t="s">
        <v>23</v>
      </c>
      <c r="B398" s="34" t="s">
        <v>68</v>
      </c>
      <c r="C398" s="34" t="s">
        <v>342</v>
      </c>
      <c r="D398" s="37" t="s">
        <v>60</v>
      </c>
      <c r="E398" s="22">
        <f>E399</f>
        <v>573555.8200000001</v>
      </c>
      <c r="F398" s="25"/>
      <c r="G398" s="25"/>
    </row>
    <row r="399" spans="1:7" s="19" customFormat="1" ht="14.25">
      <c r="A399" s="32" t="s">
        <v>17</v>
      </c>
      <c r="B399" s="34" t="s">
        <v>68</v>
      </c>
      <c r="C399" s="34" t="s">
        <v>343</v>
      </c>
      <c r="D399" s="34" t="s">
        <v>60</v>
      </c>
      <c r="E399" s="22">
        <f>E400+E401</f>
        <v>573555.8200000001</v>
      </c>
      <c r="F399" s="25"/>
      <c r="G399" s="25"/>
    </row>
    <row r="400" spans="1:5" ht="15">
      <c r="A400" s="36" t="s">
        <v>9</v>
      </c>
      <c r="B400" s="33" t="s">
        <v>68</v>
      </c>
      <c r="C400" s="33" t="s">
        <v>343</v>
      </c>
      <c r="D400" s="33" t="s">
        <v>63</v>
      </c>
      <c r="E400" s="23">
        <v>230660.44</v>
      </c>
    </row>
    <row r="401" spans="1:5" ht="25.5">
      <c r="A401" s="36" t="s">
        <v>12</v>
      </c>
      <c r="B401" s="33" t="s">
        <v>68</v>
      </c>
      <c r="C401" s="33" t="s">
        <v>343</v>
      </c>
      <c r="D401" s="33" t="s">
        <v>75</v>
      </c>
      <c r="E401" s="23">
        <v>342895.38</v>
      </c>
    </row>
    <row r="402" spans="1:7" s="19" customFormat="1" ht="51">
      <c r="A402" s="35" t="s">
        <v>53</v>
      </c>
      <c r="B402" s="34" t="s">
        <v>68</v>
      </c>
      <c r="C402" s="34" t="s">
        <v>344</v>
      </c>
      <c r="D402" s="37" t="s">
        <v>60</v>
      </c>
      <c r="E402" s="22">
        <f>E403+E405</f>
        <v>152300</v>
      </c>
      <c r="F402" s="25"/>
      <c r="G402" s="25"/>
    </row>
    <row r="403" spans="1:7" s="19" customFormat="1" ht="14.25">
      <c r="A403" s="32" t="s">
        <v>17</v>
      </c>
      <c r="B403" s="34" t="s">
        <v>68</v>
      </c>
      <c r="C403" s="34" t="s">
        <v>345</v>
      </c>
      <c r="D403" s="34" t="s">
        <v>60</v>
      </c>
      <c r="E403" s="22">
        <f>E404</f>
        <v>32300</v>
      </c>
      <c r="F403" s="25"/>
      <c r="G403" s="25"/>
    </row>
    <row r="404" spans="1:5" ht="25.5">
      <c r="A404" s="36" t="s">
        <v>12</v>
      </c>
      <c r="B404" s="33" t="s">
        <v>68</v>
      </c>
      <c r="C404" s="33" t="s">
        <v>345</v>
      </c>
      <c r="D404" s="33" t="s">
        <v>75</v>
      </c>
      <c r="E404" s="23">
        <v>32300</v>
      </c>
    </row>
    <row r="405" spans="1:7" s="19" customFormat="1" ht="51">
      <c r="A405" s="32" t="s">
        <v>53</v>
      </c>
      <c r="B405" s="34" t="s">
        <v>68</v>
      </c>
      <c r="C405" s="34" t="s">
        <v>346</v>
      </c>
      <c r="D405" s="34" t="s">
        <v>60</v>
      </c>
      <c r="E405" s="22">
        <f>E406</f>
        <v>120000</v>
      </c>
      <c r="F405" s="25"/>
      <c r="G405" s="25"/>
    </row>
    <row r="406" spans="1:5" ht="25.5">
      <c r="A406" s="36" t="s">
        <v>12</v>
      </c>
      <c r="B406" s="33" t="s">
        <v>68</v>
      </c>
      <c r="C406" s="33" t="s">
        <v>346</v>
      </c>
      <c r="D406" s="33" t="s">
        <v>75</v>
      </c>
      <c r="E406" s="23">
        <v>120000</v>
      </c>
    </row>
    <row r="407" spans="1:7" s="19" customFormat="1" ht="14.25">
      <c r="A407" s="35" t="s">
        <v>7</v>
      </c>
      <c r="B407" s="34" t="s">
        <v>68</v>
      </c>
      <c r="C407" s="34" t="s">
        <v>61</v>
      </c>
      <c r="D407" s="24" t="s">
        <v>60</v>
      </c>
      <c r="E407" s="22">
        <f>E408+E411+E413+E415+E418</f>
        <v>1644856.43</v>
      </c>
      <c r="F407" s="25"/>
      <c r="G407" s="25"/>
    </row>
    <row r="408" spans="1:7" s="19" customFormat="1" ht="14.25">
      <c r="A408" s="32" t="s">
        <v>190</v>
      </c>
      <c r="B408" s="34" t="s">
        <v>68</v>
      </c>
      <c r="C408" s="34" t="s">
        <v>191</v>
      </c>
      <c r="D408" s="34" t="s">
        <v>60</v>
      </c>
      <c r="E408" s="22">
        <f>E409+E410</f>
        <v>762021.2</v>
      </c>
      <c r="F408" s="25"/>
      <c r="G408" s="25"/>
    </row>
    <row r="409" spans="1:5" ht="15">
      <c r="A409" s="36" t="s">
        <v>9</v>
      </c>
      <c r="B409" s="33" t="s">
        <v>68</v>
      </c>
      <c r="C409" s="33" t="s">
        <v>191</v>
      </c>
      <c r="D409" s="33" t="s">
        <v>63</v>
      </c>
      <c r="E409" s="23">
        <v>749021.2</v>
      </c>
    </row>
    <row r="410" spans="1:5" ht="15">
      <c r="A410" s="36" t="s">
        <v>18</v>
      </c>
      <c r="B410" s="33" t="s">
        <v>68</v>
      </c>
      <c r="C410" s="33" t="s">
        <v>191</v>
      </c>
      <c r="D410" s="33" t="s">
        <v>87</v>
      </c>
      <c r="E410" s="23">
        <v>13000</v>
      </c>
    </row>
    <row r="411" spans="1:7" s="19" customFormat="1" ht="14.25">
      <c r="A411" s="32" t="s">
        <v>494</v>
      </c>
      <c r="B411" s="34" t="s">
        <v>68</v>
      </c>
      <c r="C411" s="34" t="s">
        <v>495</v>
      </c>
      <c r="D411" s="34" t="s">
        <v>60</v>
      </c>
      <c r="E411" s="22">
        <f>E412</f>
        <v>419851.23</v>
      </c>
      <c r="F411" s="25"/>
      <c r="G411" s="25"/>
    </row>
    <row r="412" spans="1:5" ht="15">
      <c r="A412" s="36" t="s">
        <v>10</v>
      </c>
      <c r="B412" s="33" t="s">
        <v>68</v>
      </c>
      <c r="C412" s="33" t="s">
        <v>495</v>
      </c>
      <c r="D412" s="33" t="s">
        <v>64</v>
      </c>
      <c r="E412" s="23">
        <v>419851.23</v>
      </c>
    </row>
    <row r="413" spans="1:7" s="19" customFormat="1" ht="38.25">
      <c r="A413" s="32" t="s">
        <v>35</v>
      </c>
      <c r="B413" s="34" t="s">
        <v>68</v>
      </c>
      <c r="C413" s="34" t="s">
        <v>192</v>
      </c>
      <c r="D413" s="34" t="s">
        <v>60</v>
      </c>
      <c r="E413" s="22">
        <f>E414</f>
        <v>34784</v>
      </c>
      <c r="F413" s="25"/>
      <c r="G413" s="25"/>
    </row>
    <row r="414" spans="1:5" ht="15">
      <c r="A414" s="36" t="s">
        <v>9</v>
      </c>
      <c r="B414" s="33" t="s">
        <v>68</v>
      </c>
      <c r="C414" s="33" t="s">
        <v>192</v>
      </c>
      <c r="D414" s="33" t="s">
        <v>63</v>
      </c>
      <c r="E414" s="23">
        <v>34784</v>
      </c>
    </row>
    <row r="415" spans="1:7" s="19" customFormat="1" ht="51">
      <c r="A415" s="32" t="s">
        <v>193</v>
      </c>
      <c r="B415" s="34" t="s">
        <v>68</v>
      </c>
      <c r="C415" s="34" t="s">
        <v>194</v>
      </c>
      <c r="D415" s="34" t="s">
        <v>60</v>
      </c>
      <c r="E415" s="22">
        <f>E416+E417</f>
        <v>28200</v>
      </c>
      <c r="F415" s="25"/>
      <c r="G415" s="25"/>
    </row>
    <row r="416" spans="1:5" ht="38.25">
      <c r="A416" s="36" t="s">
        <v>8</v>
      </c>
      <c r="B416" s="33" t="s">
        <v>68</v>
      </c>
      <c r="C416" s="33" t="s">
        <v>194</v>
      </c>
      <c r="D416" s="33" t="s">
        <v>62</v>
      </c>
      <c r="E416" s="23">
        <f>20507+6193</f>
        <v>26700</v>
      </c>
    </row>
    <row r="417" spans="1:5" ht="15">
      <c r="A417" s="36" t="s">
        <v>9</v>
      </c>
      <c r="B417" s="33" t="s">
        <v>68</v>
      </c>
      <c r="C417" s="33" t="s">
        <v>194</v>
      </c>
      <c r="D417" s="33" t="s">
        <v>63</v>
      </c>
      <c r="E417" s="23">
        <v>1500</v>
      </c>
    </row>
    <row r="418" spans="1:7" s="19" customFormat="1" ht="38.25">
      <c r="A418" s="32" t="s">
        <v>496</v>
      </c>
      <c r="B418" s="34" t="s">
        <v>68</v>
      </c>
      <c r="C418" s="34" t="s">
        <v>497</v>
      </c>
      <c r="D418" s="34" t="s">
        <v>60</v>
      </c>
      <c r="E418" s="22">
        <f>E419</f>
        <v>400000</v>
      </c>
      <c r="F418" s="25"/>
      <c r="G418" s="25"/>
    </row>
    <row r="419" spans="1:5" ht="15">
      <c r="A419" s="36" t="s">
        <v>9</v>
      </c>
      <c r="B419" s="33" t="s">
        <v>68</v>
      </c>
      <c r="C419" s="33" t="s">
        <v>497</v>
      </c>
      <c r="D419" s="33" t="s">
        <v>63</v>
      </c>
      <c r="E419" s="23">
        <v>400000</v>
      </c>
    </row>
    <row r="420" spans="1:7" s="19" customFormat="1" ht="25.5">
      <c r="A420" s="32" t="s">
        <v>498</v>
      </c>
      <c r="B420" s="34" t="s">
        <v>195</v>
      </c>
      <c r="C420" s="34" t="s">
        <v>60</v>
      </c>
      <c r="D420" s="34" t="s">
        <v>60</v>
      </c>
      <c r="E420" s="22">
        <f>E421+E488+E503+E514+E519</f>
        <v>347136859.18000007</v>
      </c>
      <c r="F420" s="25"/>
      <c r="G420" s="25"/>
    </row>
    <row r="421" spans="1:7" s="19" customFormat="1" ht="14.25">
      <c r="A421" s="35" t="s">
        <v>196</v>
      </c>
      <c r="B421" s="34" t="s">
        <v>195</v>
      </c>
      <c r="C421" s="34" t="s">
        <v>197</v>
      </c>
      <c r="D421" s="24" t="s">
        <v>60</v>
      </c>
      <c r="E421" s="22">
        <f>E422+E457+E470+E482</f>
        <v>330926788.43000007</v>
      </c>
      <c r="F421" s="25"/>
      <c r="G421" s="25"/>
    </row>
    <row r="422" spans="1:7" s="19" customFormat="1" ht="14.25">
      <c r="A422" s="35" t="s">
        <v>198</v>
      </c>
      <c r="B422" s="34" t="s">
        <v>195</v>
      </c>
      <c r="C422" s="34" t="s">
        <v>199</v>
      </c>
      <c r="D422" s="34" t="s">
        <v>60</v>
      </c>
      <c r="E422" s="22">
        <f>E423+E432+E435+E438+E443+E446+E449+E454</f>
        <v>318593411.90000004</v>
      </c>
      <c r="F422" s="25"/>
      <c r="G422" s="25"/>
    </row>
    <row r="423" spans="1:7" s="19" customFormat="1" ht="25.5">
      <c r="A423" s="35" t="s">
        <v>200</v>
      </c>
      <c r="B423" s="34" t="s">
        <v>195</v>
      </c>
      <c r="C423" s="34" t="s">
        <v>201</v>
      </c>
      <c r="D423" s="37" t="s">
        <v>60</v>
      </c>
      <c r="E423" s="22">
        <f>E424+E426+E428+E430</f>
        <v>294576122.1</v>
      </c>
      <c r="F423" s="25"/>
      <c r="G423" s="25"/>
    </row>
    <row r="424" spans="1:7" s="19" customFormat="1" ht="14.25">
      <c r="A424" s="32" t="s">
        <v>17</v>
      </c>
      <c r="B424" s="34" t="s">
        <v>195</v>
      </c>
      <c r="C424" s="34" t="s">
        <v>202</v>
      </c>
      <c r="D424" s="34" t="s">
        <v>60</v>
      </c>
      <c r="E424" s="22">
        <f>E425</f>
        <v>15824291.97</v>
      </c>
      <c r="F424" s="25"/>
      <c r="G424" s="25"/>
    </row>
    <row r="425" spans="1:5" ht="25.5">
      <c r="A425" s="36" t="s">
        <v>12</v>
      </c>
      <c r="B425" s="33" t="s">
        <v>195</v>
      </c>
      <c r="C425" s="33" t="s">
        <v>202</v>
      </c>
      <c r="D425" s="33" t="s">
        <v>75</v>
      </c>
      <c r="E425" s="23">
        <v>15824291.97</v>
      </c>
    </row>
    <row r="426" spans="1:7" s="19" customFormat="1" ht="25.5">
      <c r="A426" s="32" t="s">
        <v>200</v>
      </c>
      <c r="B426" s="34" t="s">
        <v>195</v>
      </c>
      <c r="C426" s="34" t="s">
        <v>204</v>
      </c>
      <c r="D426" s="34" t="s">
        <v>60</v>
      </c>
      <c r="E426" s="22">
        <f>E427</f>
        <v>255668400</v>
      </c>
      <c r="F426" s="25"/>
      <c r="G426" s="25"/>
    </row>
    <row r="427" spans="1:5" ht="25.5">
      <c r="A427" s="36" t="s">
        <v>12</v>
      </c>
      <c r="B427" s="33" t="s">
        <v>195</v>
      </c>
      <c r="C427" s="33" t="s">
        <v>204</v>
      </c>
      <c r="D427" s="33" t="s">
        <v>75</v>
      </c>
      <c r="E427" s="23">
        <v>255668400</v>
      </c>
    </row>
    <row r="428" spans="1:7" s="19" customFormat="1" ht="25.5">
      <c r="A428" s="32" t="s">
        <v>203</v>
      </c>
      <c r="B428" s="34" t="s">
        <v>195</v>
      </c>
      <c r="C428" s="34" t="s">
        <v>205</v>
      </c>
      <c r="D428" s="34" t="s">
        <v>60</v>
      </c>
      <c r="E428" s="22">
        <f>E429</f>
        <v>910228.3</v>
      </c>
      <c r="F428" s="25"/>
      <c r="G428" s="25"/>
    </row>
    <row r="429" spans="1:5" ht="25.5">
      <c r="A429" s="36" t="s">
        <v>12</v>
      </c>
      <c r="B429" s="33" t="s">
        <v>195</v>
      </c>
      <c r="C429" s="33" t="s">
        <v>205</v>
      </c>
      <c r="D429" s="33" t="s">
        <v>75</v>
      </c>
      <c r="E429" s="23">
        <v>910228.3</v>
      </c>
    </row>
    <row r="430" spans="1:7" s="19" customFormat="1" ht="25.5">
      <c r="A430" s="32" t="s">
        <v>200</v>
      </c>
      <c r="B430" s="34" t="s">
        <v>195</v>
      </c>
      <c r="C430" s="34" t="s">
        <v>206</v>
      </c>
      <c r="D430" s="34" t="s">
        <v>60</v>
      </c>
      <c r="E430" s="22">
        <f>E431</f>
        <v>22173201.83</v>
      </c>
      <c r="F430" s="25"/>
      <c r="G430" s="25"/>
    </row>
    <row r="431" spans="1:5" ht="25.5">
      <c r="A431" s="36" t="s">
        <v>12</v>
      </c>
      <c r="B431" s="33" t="s">
        <v>195</v>
      </c>
      <c r="C431" s="33" t="s">
        <v>206</v>
      </c>
      <c r="D431" s="33" t="s">
        <v>75</v>
      </c>
      <c r="E431" s="23">
        <v>22173201.83</v>
      </c>
    </row>
    <row r="432" spans="1:7" s="19" customFormat="1" ht="14.25">
      <c r="A432" s="35" t="s">
        <v>44</v>
      </c>
      <c r="B432" s="34" t="s">
        <v>195</v>
      </c>
      <c r="C432" s="34" t="s">
        <v>207</v>
      </c>
      <c r="D432" s="37" t="s">
        <v>60</v>
      </c>
      <c r="E432" s="22">
        <f>E433</f>
        <v>341018.91</v>
      </c>
      <c r="F432" s="25"/>
      <c r="G432" s="25"/>
    </row>
    <row r="433" spans="1:7" s="19" customFormat="1" ht="14.25">
      <c r="A433" s="32" t="s">
        <v>44</v>
      </c>
      <c r="B433" s="34" t="s">
        <v>195</v>
      </c>
      <c r="C433" s="34" t="s">
        <v>208</v>
      </c>
      <c r="D433" s="34" t="s">
        <v>60</v>
      </c>
      <c r="E433" s="22">
        <f>E434</f>
        <v>341018.91</v>
      </c>
      <c r="F433" s="25"/>
      <c r="G433" s="25"/>
    </row>
    <row r="434" spans="1:5" ht="25.5">
      <c r="A434" s="36" t="s">
        <v>12</v>
      </c>
      <c r="B434" s="33" t="s">
        <v>195</v>
      </c>
      <c r="C434" s="33" t="s">
        <v>208</v>
      </c>
      <c r="D434" s="33" t="s">
        <v>75</v>
      </c>
      <c r="E434" s="23">
        <v>341018.91</v>
      </c>
    </row>
    <row r="435" spans="1:7" s="19" customFormat="1" ht="14.25">
      <c r="A435" s="35" t="s">
        <v>51</v>
      </c>
      <c r="B435" s="34" t="s">
        <v>195</v>
      </c>
      <c r="C435" s="34" t="s">
        <v>209</v>
      </c>
      <c r="D435" s="37" t="s">
        <v>60</v>
      </c>
      <c r="E435" s="22">
        <f>E436</f>
        <v>193531.01</v>
      </c>
      <c r="F435" s="25"/>
      <c r="G435" s="25"/>
    </row>
    <row r="436" spans="1:7" s="19" customFormat="1" ht="14.25">
      <c r="A436" s="32" t="s">
        <v>17</v>
      </c>
      <c r="B436" s="34" t="s">
        <v>195</v>
      </c>
      <c r="C436" s="34" t="s">
        <v>347</v>
      </c>
      <c r="D436" s="34" t="s">
        <v>60</v>
      </c>
      <c r="E436" s="22">
        <f>E437</f>
        <v>193531.01</v>
      </c>
      <c r="F436" s="25"/>
      <c r="G436" s="25"/>
    </row>
    <row r="437" spans="1:5" ht="25.5">
      <c r="A437" s="36" t="s">
        <v>12</v>
      </c>
      <c r="B437" s="33" t="s">
        <v>195</v>
      </c>
      <c r="C437" s="33" t="s">
        <v>347</v>
      </c>
      <c r="D437" s="33" t="s">
        <v>75</v>
      </c>
      <c r="E437" s="23">
        <v>193531.01</v>
      </c>
    </row>
    <row r="438" spans="1:7" s="19" customFormat="1" ht="38.25">
      <c r="A438" s="35" t="s">
        <v>348</v>
      </c>
      <c r="B438" s="34" t="s">
        <v>195</v>
      </c>
      <c r="C438" s="34" t="s">
        <v>349</v>
      </c>
      <c r="D438" s="37" t="s">
        <v>60</v>
      </c>
      <c r="E438" s="22">
        <f>E439+E441</f>
        <v>12374400</v>
      </c>
      <c r="F438" s="25"/>
      <c r="G438" s="25"/>
    </row>
    <row r="439" spans="1:7" s="19" customFormat="1" ht="51">
      <c r="A439" s="32" t="s">
        <v>499</v>
      </c>
      <c r="B439" s="34" t="s">
        <v>195</v>
      </c>
      <c r="C439" s="34" t="s">
        <v>350</v>
      </c>
      <c r="D439" s="34" t="s">
        <v>60</v>
      </c>
      <c r="E439" s="22">
        <f>E440</f>
        <v>11695700</v>
      </c>
      <c r="F439" s="25"/>
      <c r="G439" s="25"/>
    </row>
    <row r="440" spans="1:5" ht="25.5">
      <c r="A440" s="36" t="s">
        <v>12</v>
      </c>
      <c r="B440" s="33" t="s">
        <v>195</v>
      </c>
      <c r="C440" s="33" t="s">
        <v>350</v>
      </c>
      <c r="D440" s="33" t="s">
        <v>75</v>
      </c>
      <c r="E440" s="23">
        <v>11695700</v>
      </c>
    </row>
    <row r="441" spans="1:7" s="19" customFormat="1" ht="51">
      <c r="A441" s="32" t="s">
        <v>499</v>
      </c>
      <c r="B441" s="34" t="s">
        <v>195</v>
      </c>
      <c r="C441" s="34" t="s">
        <v>409</v>
      </c>
      <c r="D441" s="34" t="s">
        <v>60</v>
      </c>
      <c r="E441" s="22">
        <f>E442</f>
        <v>678700</v>
      </c>
      <c r="F441" s="25"/>
      <c r="G441" s="25"/>
    </row>
    <row r="442" spans="1:5" ht="25.5">
      <c r="A442" s="36" t="s">
        <v>12</v>
      </c>
      <c r="B442" s="33" t="s">
        <v>195</v>
      </c>
      <c r="C442" s="33" t="s">
        <v>409</v>
      </c>
      <c r="D442" s="33" t="s">
        <v>75</v>
      </c>
      <c r="E442" s="23">
        <v>678700</v>
      </c>
    </row>
    <row r="443" spans="1:7" s="19" customFormat="1" ht="25.5">
      <c r="A443" s="35" t="s">
        <v>351</v>
      </c>
      <c r="B443" s="34" t="s">
        <v>195</v>
      </c>
      <c r="C443" s="34" t="s">
        <v>352</v>
      </c>
      <c r="D443" s="37" t="s">
        <v>60</v>
      </c>
      <c r="E443" s="22">
        <f>E444</f>
        <v>1695000</v>
      </c>
      <c r="F443" s="25"/>
      <c r="G443" s="25"/>
    </row>
    <row r="444" spans="1:7" s="19" customFormat="1" ht="25.5">
      <c r="A444" s="32" t="s">
        <v>351</v>
      </c>
      <c r="B444" s="34" t="s">
        <v>195</v>
      </c>
      <c r="C444" s="34" t="s">
        <v>353</v>
      </c>
      <c r="D444" s="34" t="s">
        <v>60</v>
      </c>
      <c r="E444" s="22">
        <f>E445</f>
        <v>1695000</v>
      </c>
      <c r="F444" s="25"/>
      <c r="G444" s="25"/>
    </row>
    <row r="445" spans="1:5" ht="25.5">
      <c r="A445" s="36" t="s">
        <v>12</v>
      </c>
      <c r="B445" s="33" t="s">
        <v>195</v>
      </c>
      <c r="C445" s="33" t="s">
        <v>353</v>
      </c>
      <c r="D445" s="33" t="s">
        <v>75</v>
      </c>
      <c r="E445" s="23">
        <v>1695000</v>
      </c>
    </row>
    <row r="446" spans="1:7" s="19" customFormat="1" ht="25.5">
      <c r="A446" s="35" t="s">
        <v>36</v>
      </c>
      <c r="B446" s="34" t="s">
        <v>195</v>
      </c>
      <c r="C446" s="34" t="s">
        <v>210</v>
      </c>
      <c r="D446" s="37" t="s">
        <v>60</v>
      </c>
      <c r="E446" s="22">
        <f>E447</f>
        <v>564940</v>
      </c>
      <c r="F446" s="25"/>
      <c r="G446" s="25"/>
    </row>
    <row r="447" spans="1:7" s="19" customFormat="1" ht="25.5">
      <c r="A447" s="32" t="s">
        <v>36</v>
      </c>
      <c r="B447" s="34" t="s">
        <v>195</v>
      </c>
      <c r="C447" s="34" t="s">
        <v>211</v>
      </c>
      <c r="D447" s="34" t="s">
        <v>60</v>
      </c>
      <c r="E447" s="22">
        <f>E448</f>
        <v>564940</v>
      </c>
      <c r="F447" s="25"/>
      <c r="G447" s="25"/>
    </row>
    <row r="448" spans="1:5" ht="15">
      <c r="A448" s="36" t="s">
        <v>18</v>
      </c>
      <c r="B448" s="33" t="s">
        <v>195</v>
      </c>
      <c r="C448" s="33" t="s">
        <v>211</v>
      </c>
      <c r="D448" s="33" t="s">
        <v>87</v>
      </c>
      <c r="E448" s="23">
        <v>564940</v>
      </c>
    </row>
    <row r="449" spans="1:7" s="19" customFormat="1" ht="14.25">
      <c r="A449" s="35" t="s">
        <v>37</v>
      </c>
      <c r="B449" s="34" t="s">
        <v>195</v>
      </c>
      <c r="C449" s="34" t="s">
        <v>212</v>
      </c>
      <c r="D449" s="37" t="s">
        <v>60</v>
      </c>
      <c r="E449" s="22">
        <f>E450+E452</f>
        <v>8748399.879999999</v>
      </c>
      <c r="F449" s="25"/>
      <c r="G449" s="25"/>
    </row>
    <row r="450" spans="1:7" s="19" customFormat="1" ht="14.25">
      <c r="A450" s="32" t="s">
        <v>17</v>
      </c>
      <c r="B450" s="34" t="s">
        <v>195</v>
      </c>
      <c r="C450" s="34" t="s">
        <v>213</v>
      </c>
      <c r="D450" s="34" t="s">
        <v>60</v>
      </c>
      <c r="E450" s="22">
        <f>E451</f>
        <v>831228.16</v>
      </c>
      <c r="F450" s="25"/>
      <c r="G450" s="25"/>
    </row>
    <row r="451" spans="1:5" ht="25.5">
      <c r="A451" s="36" t="s">
        <v>12</v>
      </c>
      <c r="B451" s="33" t="s">
        <v>195</v>
      </c>
      <c r="C451" s="33" t="s">
        <v>213</v>
      </c>
      <c r="D451" s="33" t="s">
        <v>75</v>
      </c>
      <c r="E451" s="23">
        <v>831228.16</v>
      </c>
    </row>
    <row r="452" spans="1:7" s="19" customFormat="1" ht="25.5">
      <c r="A452" s="32" t="s">
        <v>500</v>
      </c>
      <c r="B452" s="34" t="s">
        <v>195</v>
      </c>
      <c r="C452" s="34" t="s">
        <v>214</v>
      </c>
      <c r="D452" s="34" t="s">
        <v>60</v>
      </c>
      <c r="E452" s="22">
        <f>E453</f>
        <v>7917171.72</v>
      </c>
      <c r="F452" s="25"/>
      <c r="G452" s="25"/>
    </row>
    <row r="453" spans="1:5" ht="25.5">
      <c r="A453" s="36" t="s">
        <v>12</v>
      </c>
      <c r="B453" s="33" t="s">
        <v>195</v>
      </c>
      <c r="C453" s="33" t="s">
        <v>214</v>
      </c>
      <c r="D453" s="33" t="s">
        <v>75</v>
      </c>
      <c r="E453" s="23">
        <v>7917171.72</v>
      </c>
    </row>
    <row r="454" spans="1:7" s="19" customFormat="1" ht="25.5">
      <c r="A454" s="35" t="s">
        <v>410</v>
      </c>
      <c r="B454" s="34" t="s">
        <v>195</v>
      </c>
      <c r="C454" s="34" t="s">
        <v>411</v>
      </c>
      <c r="D454" s="37" t="s">
        <v>60</v>
      </c>
      <c r="E454" s="22">
        <f>E455</f>
        <v>100000</v>
      </c>
      <c r="F454" s="25"/>
      <c r="G454" s="25"/>
    </row>
    <row r="455" spans="1:7" s="19" customFormat="1" ht="14.25">
      <c r="A455" s="32" t="s">
        <v>17</v>
      </c>
      <c r="B455" s="34" t="s">
        <v>195</v>
      </c>
      <c r="C455" s="34" t="s">
        <v>412</v>
      </c>
      <c r="D455" s="34" t="s">
        <v>60</v>
      </c>
      <c r="E455" s="22">
        <f>E456</f>
        <v>100000</v>
      </c>
      <c r="F455" s="25"/>
      <c r="G455" s="25"/>
    </row>
    <row r="456" spans="1:5" ht="25.5">
      <c r="A456" s="36" t="s">
        <v>12</v>
      </c>
      <c r="B456" s="33" t="s">
        <v>195</v>
      </c>
      <c r="C456" s="33" t="s">
        <v>412</v>
      </c>
      <c r="D456" s="33" t="s">
        <v>75</v>
      </c>
      <c r="E456" s="23">
        <v>100000</v>
      </c>
    </row>
    <row r="457" spans="1:7" s="19" customFormat="1" ht="14.25">
      <c r="A457" s="35" t="s">
        <v>215</v>
      </c>
      <c r="B457" s="34" t="s">
        <v>195</v>
      </c>
      <c r="C457" s="34" t="s">
        <v>216</v>
      </c>
      <c r="D457" s="34" t="s">
        <v>60</v>
      </c>
      <c r="E457" s="22">
        <f>E458+E462+E467</f>
        <v>1430636.6600000001</v>
      </c>
      <c r="F457" s="25"/>
      <c r="G457" s="25"/>
    </row>
    <row r="458" spans="1:7" s="19" customFormat="1" ht="25.5">
      <c r="A458" s="35" t="s">
        <v>217</v>
      </c>
      <c r="B458" s="34" t="s">
        <v>195</v>
      </c>
      <c r="C458" s="34" t="s">
        <v>218</v>
      </c>
      <c r="D458" s="37" t="s">
        <v>60</v>
      </c>
      <c r="E458" s="22">
        <f>E459</f>
        <v>180000</v>
      </c>
      <c r="F458" s="25"/>
      <c r="G458" s="25"/>
    </row>
    <row r="459" spans="1:7" s="19" customFormat="1" ht="14.25">
      <c r="A459" s="32" t="s">
        <v>17</v>
      </c>
      <c r="B459" s="34" t="s">
        <v>195</v>
      </c>
      <c r="C459" s="34" t="s">
        <v>354</v>
      </c>
      <c r="D459" s="34" t="s">
        <v>60</v>
      </c>
      <c r="E459" s="22">
        <f>E460+E461</f>
        <v>180000</v>
      </c>
      <c r="F459" s="25"/>
      <c r="G459" s="25"/>
    </row>
    <row r="460" spans="1:5" ht="38.25">
      <c r="A460" s="36" t="s">
        <v>8</v>
      </c>
      <c r="B460" s="33" t="s">
        <v>195</v>
      </c>
      <c r="C460" s="33" t="s">
        <v>354</v>
      </c>
      <c r="D460" s="33" t="s">
        <v>62</v>
      </c>
      <c r="E460" s="23">
        <v>26900</v>
      </c>
    </row>
    <row r="461" spans="1:5" ht="25.5">
      <c r="A461" s="36" t="s">
        <v>12</v>
      </c>
      <c r="B461" s="33" t="s">
        <v>195</v>
      </c>
      <c r="C461" s="33" t="s">
        <v>354</v>
      </c>
      <c r="D461" s="33" t="s">
        <v>75</v>
      </c>
      <c r="E461" s="23">
        <v>153100</v>
      </c>
    </row>
    <row r="462" spans="1:7" s="19" customFormat="1" ht="14.25">
      <c r="A462" s="35" t="s">
        <v>219</v>
      </c>
      <c r="B462" s="34" t="s">
        <v>195</v>
      </c>
      <c r="C462" s="34" t="s">
        <v>355</v>
      </c>
      <c r="D462" s="37" t="s">
        <v>60</v>
      </c>
      <c r="E462" s="22">
        <f>E463+E465</f>
        <v>955366.66</v>
      </c>
      <c r="F462" s="25"/>
      <c r="G462" s="25"/>
    </row>
    <row r="463" spans="1:7" s="19" customFormat="1" ht="14.25">
      <c r="A463" s="32" t="s">
        <v>17</v>
      </c>
      <c r="B463" s="34" t="s">
        <v>195</v>
      </c>
      <c r="C463" s="34" t="s">
        <v>501</v>
      </c>
      <c r="D463" s="34" t="s">
        <v>60</v>
      </c>
      <c r="E463" s="22">
        <f>E464</f>
        <v>3866.67</v>
      </c>
      <c r="F463" s="25"/>
      <c r="G463" s="25"/>
    </row>
    <row r="464" spans="1:5" ht="25.5">
      <c r="A464" s="36" t="s">
        <v>12</v>
      </c>
      <c r="B464" s="33" t="s">
        <v>195</v>
      </c>
      <c r="C464" s="33" t="s">
        <v>501</v>
      </c>
      <c r="D464" s="33" t="s">
        <v>75</v>
      </c>
      <c r="E464" s="23">
        <v>3866.67</v>
      </c>
    </row>
    <row r="465" spans="1:7" s="19" customFormat="1" ht="14.25">
      <c r="A465" s="32" t="s">
        <v>219</v>
      </c>
      <c r="B465" s="34" t="s">
        <v>195</v>
      </c>
      <c r="C465" s="34" t="s">
        <v>356</v>
      </c>
      <c r="D465" s="34" t="s">
        <v>60</v>
      </c>
      <c r="E465" s="22">
        <f>E466</f>
        <v>951499.99</v>
      </c>
      <c r="F465" s="25"/>
      <c r="G465" s="25"/>
    </row>
    <row r="466" spans="1:5" ht="25.5">
      <c r="A466" s="36" t="s">
        <v>12</v>
      </c>
      <c r="B466" s="33" t="s">
        <v>195</v>
      </c>
      <c r="C466" s="33" t="s">
        <v>356</v>
      </c>
      <c r="D466" s="33" t="s">
        <v>75</v>
      </c>
      <c r="E466" s="23">
        <v>951499.99</v>
      </c>
    </row>
    <row r="467" spans="1:7" s="19" customFormat="1" ht="14.25">
      <c r="A467" s="35" t="s">
        <v>502</v>
      </c>
      <c r="B467" s="34" t="s">
        <v>195</v>
      </c>
      <c r="C467" s="34" t="s">
        <v>503</v>
      </c>
      <c r="D467" s="37" t="s">
        <v>60</v>
      </c>
      <c r="E467" s="22">
        <f>E468</f>
        <v>295270</v>
      </c>
      <c r="F467" s="25"/>
      <c r="G467" s="25"/>
    </row>
    <row r="468" spans="1:7" s="19" customFormat="1" ht="25.5">
      <c r="A468" s="32" t="s">
        <v>504</v>
      </c>
      <c r="B468" s="34" t="s">
        <v>195</v>
      </c>
      <c r="C468" s="34" t="s">
        <v>505</v>
      </c>
      <c r="D468" s="34" t="s">
        <v>60</v>
      </c>
      <c r="E468" s="22">
        <f>E469</f>
        <v>295270</v>
      </c>
      <c r="F468" s="25"/>
      <c r="G468" s="25"/>
    </row>
    <row r="469" spans="1:5" ht="25.5">
      <c r="A469" s="36" t="s">
        <v>12</v>
      </c>
      <c r="B469" s="33" t="s">
        <v>195</v>
      </c>
      <c r="C469" s="33" t="s">
        <v>505</v>
      </c>
      <c r="D469" s="33" t="s">
        <v>75</v>
      </c>
      <c r="E469" s="23">
        <v>295270</v>
      </c>
    </row>
    <row r="470" spans="1:7" s="19" customFormat="1" ht="25.5">
      <c r="A470" s="35" t="s">
        <v>220</v>
      </c>
      <c r="B470" s="34" t="s">
        <v>195</v>
      </c>
      <c r="C470" s="34" t="s">
        <v>221</v>
      </c>
      <c r="D470" s="34" t="s">
        <v>60</v>
      </c>
      <c r="E470" s="22">
        <f>E471+E474+E479</f>
        <v>2473389.4499999997</v>
      </c>
      <c r="F470" s="25"/>
      <c r="G470" s="25"/>
    </row>
    <row r="471" spans="1:7" s="19" customFormat="1" ht="25.5">
      <c r="A471" s="35" t="s">
        <v>38</v>
      </c>
      <c r="B471" s="34" t="s">
        <v>195</v>
      </c>
      <c r="C471" s="34" t="s">
        <v>222</v>
      </c>
      <c r="D471" s="37" t="s">
        <v>60</v>
      </c>
      <c r="E471" s="22">
        <f>+E472</f>
        <v>1375888.89</v>
      </c>
      <c r="F471" s="25"/>
      <c r="G471" s="25"/>
    </row>
    <row r="472" spans="1:7" s="19" customFormat="1" ht="25.5">
      <c r="A472" s="32" t="s">
        <v>38</v>
      </c>
      <c r="B472" s="34" t="s">
        <v>195</v>
      </c>
      <c r="C472" s="34" t="s">
        <v>223</v>
      </c>
      <c r="D472" s="34" t="s">
        <v>60</v>
      </c>
      <c r="E472" s="22">
        <f>E473</f>
        <v>1375888.89</v>
      </c>
      <c r="F472" s="25"/>
      <c r="G472" s="25"/>
    </row>
    <row r="473" spans="1:5" ht="25.5">
      <c r="A473" s="36" t="s">
        <v>12</v>
      </c>
      <c r="B473" s="33" t="s">
        <v>195</v>
      </c>
      <c r="C473" s="33" t="s">
        <v>223</v>
      </c>
      <c r="D473" s="33" t="s">
        <v>75</v>
      </c>
      <c r="E473" s="23">
        <v>1375888.89</v>
      </c>
    </row>
    <row r="474" spans="1:7" s="19" customFormat="1" ht="14.25">
      <c r="A474" s="35" t="s">
        <v>56</v>
      </c>
      <c r="B474" s="34" t="s">
        <v>195</v>
      </c>
      <c r="C474" s="34" t="s">
        <v>224</v>
      </c>
      <c r="D474" s="37" t="s">
        <v>60</v>
      </c>
      <c r="E474" s="22">
        <f>E475+E477</f>
        <v>903888.89</v>
      </c>
      <c r="F474" s="25"/>
      <c r="G474" s="25"/>
    </row>
    <row r="475" spans="1:7" s="19" customFormat="1" ht="14.25">
      <c r="A475" s="32" t="s">
        <v>17</v>
      </c>
      <c r="B475" s="34" t="s">
        <v>195</v>
      </c>
      <c r="C475" s="34" t="s">
        <v>225</v>
      </c>
      <c r="D475" s="34" t="s">
        <v>60</v>
      </c>
      <c r="E475" s="22">
        <f>E476</f>
        <v>15000</v>
      </c>
      <c r="F475" s="25"/>
      <c r="G475" s="25"/>
    </row>
    <row r="476" spans="1:5" ht="25.5">
      <c r="A476" s="36" t="s">
        <v>12</v>
      </c>
      <c r="B476" s="33" t="s">
        <v>195</v>
      </c>
      <c r="C476" s="33" t="s">
        <v>225</v>
      </c>
      <c r="D476" s="33" t="s">
        <v>75</v>
      </c>
      <c r="E476" s="23">
        <v>15000</v>
      </c>
    </row>
    <row r="477" spans="1:7" s="19" customFormat="1" ht="14.25">
      <c r="A477" s="32" t="s">
        <v>56</v>
      </c>
      <c r="B477" s="34" t="s">
        <v>195</v>
      </c>
      <c r="C477" s="34" t="s">
        <v>357</v>
      </c>
      <c r="D477" s="34" t="s">
        <v>60</v>
      </c>
      <c r="E477" s="22">
        <f>E478</f>
        <v>888888.89</v>
      </c>
      <c r="F477" s="25"/>
      <c r="G477" s="25"/>
    </row>
    <row r="478" spans="1:5" ht="25.5">
      <c r="A478" s="36" t="s">
        <v>12</v>
      </c>
      <c r="B478" s="33" t="s">
        <v>195</v>
      </c>
      <c r="C478" s="33" t="s">
        <v>357</v>
      </c>
      <c r="D478" s="33" t="s">
        <v>75</v>
      </c>
      <c r="E478" s="23">
        <v>888888.89</v>
      </c>
    </row>
    <row r="479" spans="1:7" s="19" customFormat="1" ht="14.25">
      <c r="A479" s="35" t="s">
        <v>413</v>
      </c>
      <c r="B479" s="34" t="s">
        <v>195</v>
      </c>
      <c r="C479" s="34" t="s">
        <v>414</v>
      </c>
      <c r="D479" s="37" t="s">
        <v>60</v>
      </c>
      <c r="E479" s="22">
        <f>E480</f>
        <v>193611.67</v>
      </c>
      <c r="F479" s="25"/>
      <c r="G479" s="25"/>
    </row>
    <row r="480" spans="1:7" s="19" customFormat="1" ht="14.25">
      <c r="A480" s="32" t="s">
        <v>413</v>
      </c>
      <c r="B480" s="34" t="s">
        <v>195</v>
      </c>
      <c r="C480" s="34" t="s">
        <v>415</v>
      </c>
      <c r="D480" s="34" t="s">
        <v>60</v>
      </c>
      <c r="E480" s="22">
        <f>E481</f>
        <v>193611.67</v>
      </c>
      <c r="F480" s="25"/>
      <c r="G480" s="25"/>
    </row>
    <row r="481" spans="1:5" ht="25.5">
      <c r="A481" s="36" t="s">
        <v>12</v>
      </c>
      <c r="B481" s="33" t="s">
        <v>195</v>
      </c>
      <c r="C481" s="33" t="s">
        <v>415</v>
      </c>
      <c r="D481" s="33" t="s">
        <v>75</v>
      </c>
      <c r="E481" s="23">
        <v>193611.67</v>
      </c>
    </row>
    <row r="482" spans="1:7" s="19" customFormat="1" ht="14.25">
      <c r="A482" s="35" t="s">
        <v>226</v>
      </c>
      <c r="B482" s="34" t="s">
        <v>195</v>
      </c>
      <c r="C482" s="34" t="s">
        <v>227</v>
      </c>
      <c r="D482" s="38" t="s">
        <v>60</v>
      </c>
      <c r="E482" s="28">
        <f>E483</f>
        <v>8429350.419999998</v>
      </c>
      <c r="F482" s="25"/>
      <c r="G482" s="25"/>
    </row>
    <row r="483" spans="1:7" s="19" customFormat="1" ht="51">
      <c r="A483" s="35" t="s">
        <v>39</v>
      </c>
      <c r="B483" s="34" t="s">
        <v>195</v>
      </c>
      <c r="C483" s="34" t="s">
        <v>228</v>
      </c>
      <c r="D483" s="39" t="s">
        <v>60</v>
      </c>
      <c r="E483" s="28">
        <f>E484</f>
        <v>8429350.419999998</v>
      </c>
      <c r="F483" s="25"/>
      <c r="G483" s="25"/>
    </row>
    <row r="484" spans="1:7" s="19" customFormat="1" ht="14.25">
      <c r="A484" s="32" t="s">
        <v>17</v>
      </c>
      <c r="B484" s="34" t="s">
        <v>195</v>
      </c>
      <c r="C484" s="34" t="s">
        <v>358</v>
      </c>
      <c r="D484" s="38" t="s">
        <v>60</v>
      </c>
      <c r="E484" s="28">
        <f>E485+E486+E487</f>
        <v>8429350.419999998</v>
      </c>
      <c r="F484" s="25"/>
      <c r="G484" s="25"/>
    </row>
    <row r="485" spans="1:5" ht="38.25">
      <c r="A485" s="36" t="s">
        <v>8</v>
      </c>
      <c r="B485" s="33" t="s">
        <v>195</v>
      </c>
      <c r="C485" s="33" t="s">
        <v>358</v>
      </c>
      <c r="D485" s="40" t="s">
        <v>62</v>
      </c>
      <c r="E485" s="30">
        <f>6384493.89+134549.3+1804455.8</f>
        <v>8323498.989999999</v>
      </c>
    </row>
    <row r="486" spans="1:5" ht="15">
      <c r="A486" s="36" t="s">
        <v>9</v>
      </c>
      <c r="B486" s="33" t="s">
        <v>195</v>
      </c>
      <c r="C486" s="33" t="s">
        <v>358</v>
      </c>
      <c r="D486" s="40" t="s">
        <v>63</v>
      </c>
      <c r="E486" s="29">
        <f>72333.65+33062.51</f>
        <v>105396.16</v>
      </c>
    </row>
    <row r="487" spans="1:5" ht="15">
      <c r="A487" s="36" t="s">
        <v>10</v>
      </c>
      <c r="B487" s="33" t="s">
        <v>195</v>
      </c>
      <c r="C487" s="33" t="s">
        <v>358</v>
      </c>
      <c r="D487" s="40" t="s">
        <v>64</v>
      </c>
      <c r="E487" s="29">
        <v>455.27</v>
      </c>
    </row>
    <row r="488" spans="1:7" s="19" customFormat="1" ht="25.5">
      <c r="A488" s="35" t="s">
        <v>57</v>
      </c>
      <c r="B488" s="34" t="s">
        <v>195</v>
      </c>
      <c r="C488" s="34" t="s">
        <v>93</v>
      </c>
      <c r="D488" s="27" t="s">
        <v>60</v>
      </c>
      <c r="E488" s="31">
        <f>E489</f>
        <v>13196386.27</v>
      </c>
      <c r="F488" s="25"/>
      <c r="G488" s="25"/>
    </row>
    <row r="489" spans="1:7" s="19" customFormat="1" ht="14.25">
      <c r="A489" s="35" t="s">
        <v>58</v>
      </c>
      <c r="B489" s="34" t="s">
        <v>195</v>
      </c>
      <c r="C489" s="34" t="s">
        <v>94</v>
      </c>
      <c r="D489" s="38" t="s">
        <v>60</v>
      </c>
      <c r="E489" s="28">
        <f>E490+E497+E500</f>
        <v>13196386.27</v>
      </c>
      <c r="F489" s="25"/>
      <c r="G489" s="25"/>
    </row>
    <row r="490" spans="1:7" s="19" customFormat="1" ht="14.25">
      <c r="A490" s="35" t="s">
        <v>19</v>
      </c>
      <c r="B490" s="34" t="s">
        <v>195</v>
      </c>
      <c r="C490" s="34" t="s">
        <v>229</v>
      </c>
      <c r="D490" s="39" t="s">
        <v>60</v>
      </c>
      <c r="E490" s="28">
        <f>E491+E493+E495</f>
        <v>12383661.41</v>
      </c>
      <c r="F490" s="25"/>
      <c r="G490" s="25"/>
    </row>
    <row r="491" spans="1:7" s="19" customFormat="1" ht="14.25">
      <c r="A491" s="32" t="s">
        <v>17</v>
      </c>
      <c r="B491" s="34" t="s">
        <v>195</v>
      </c>
      <c r="C491" s="34" t="s">
        <v>230</v>
      </c>
      <c r="D491" s="38" t="s">
        <v>60</v>
      </c>
      <c r="E491" s="28">
        <f>E492</f>
        <v>8760105.26</v>
      </c>
      <c r="F491" s="25"/>
      <c r="G491" s="25"/>
    </row>
    <row r="492" spans="1:5" ht="25.5">
      <c r="A492" s="36" t="s">
        <v>12</v>
      </c>
      <c r="B492" s="33" t="s">
        <v>195</v>
      </c>
      <c r="C492" s="33" t="s">
        <v>230</v>
      </c>
      <c r="D492" s="40" t="s">
        <v>75</v>
      </c>
      <c r="E492" s="29">
        <v>8760105.26</v>
      </c>
    </row>
    <row r="493" spans="1:7" s="19" customFormat="1" ht="14.25">
      <c r="A493" s="32" t="s">
        <v>19</v>
      </c>
      <c r="B493" s="34" t="s">
        <v>195</v>
      </c>
      <c r="C493" s="34" t="s">
        <v>231</v>
      </c>
      <c r="D493" s="38" t="s">
        <v>60</v>
      </c>
      <c r="E493" s="28">
        <f>E494</f>
        <v>2482440.85</v>
      </c>
      <c r="F493" s="25"/>
      <c r="G493" s="25"/>
    </row>
    <row r="494" spans="1:5" ht="25.5">
      <c r="A494" s="36" t="s">
        <v>12</v>
      </c>
      <c r="B494" s="33" t="s">
        <v>195</v>
      </c>
      <c r="C494" s="33" t="s">
        <v>231</v>
      </c>
      <c r="D494" s="40" t="s">
        <v>75</v>
      </c>
      <c r="E494" s="29">
        <v>2482440.85</v>
      </c>
    </row>
    <row r="495" spans="1:7" s="19" customFormat="1" ht="14.25">
      <c r="A495" s="32" t="s">
        <v>19</v>
      </c>
      <c r="B495" s="34" t="s">
        <v>195</v>
      </c>
      <c r="C495" s="34" t="s">
        <v>232</v>
      </c>
      <c r="D495" s="38" t="s">
        <v>60</v>
      </c>
      <c r="E495" s="28">
        <f>E496</f>
        <v>1141115.3</v>
      </c>
      <c r="F495" s="25"/>
      <c r="G495" s="25"/>
    </row>
    <row r="496" spans="1:5" ht="25.5">
      <c r="A496" s="36" t="s">
        <v>12</v>
      </c>
      <c r="B496" s="33" t="s">
        <v>195</v>
      </c>
      <c r="C496" s="33" t="s">
        <v>232</v>
      </c>
      <c r="D496" s="40" t="s">
        <v>75</v>
      </c>
      <c r="E496" s="29">
        <v>1141115.3</v>
      </c>
    </row>
    <row r="497" spans="1:7" s="19" customFormat="1" ht="14.25">
      <c r="A497" s="35" t="s">
        <v>44</v>
      </c>
      <c r="B497" s="34" t="s">
        <v>195</v>
      </c>
      <c r="C497" s="34" t="s">
        <v>359</v>
      </c>
      <c r="D497" s="39" t="s">
        <v>60</v>
      </c>
      <c r="E497" s="28">
        <f>E498</f>
        <v>12724.86</v>
      </c>
      <c r="F497" s="25"/>
      <c r="G497" s="25"/>
    </row>
    <row r="498" spans="1:7" s="19" customFormat="1" ht="14.25">
      <c r="A498" s="32" t="s">
        <v>44</v>
      </c>
      <c r="B498" s="34" t="s">
        <v>195</v>
      </c>
      <c r="C498" s="34" t="s">
        <v>360</v>
      </c>
      <c r="D498" s="38" t="s">
        <v>60</v>
      </c>
      <c r="E498" s="28">
        <f>E499</f>
        <v>12724.86</v>
      </c>
      <c r="F498" s="25"/>
      <c r="G498" s="25"/>
    </row>
    <row r="499" spans="1:5" ht="25.5">
      <c r="A499" s="36" t="s">
        <v>12</v>
      </c>
      <c r="B499" s="33" t="s">
        <v>195</v>
      </c>
      <c r="C499" s="33" t="s">
        <v>360</v>
      </c>
      <c r="D499" s="40" t="s">
        <v>75</v>
      </c>
      <c r="E499" s="29">
        <v>12724.86</v>
      </c>
    </row>
    <row r="500" spans="1:7" s="19" customFormat="1" ht="14.25">
      <c r="A500" s="35" t="s">
        <v>428</v>
      </c>
      <c r="B500" s="34" t="s">
        <v>195</v>
      </c>
      <c r="C500" s="34" t="s">
        <v>429</v>
      </c>
      <c r="D500" s="39" t="s">
        <v>60</v>
      </c>
      <c r="E500" s="28">
        <f>E501</f>
        <v>800000</v>
      </c>
      <c r="F500" s="25"/>
      <c r="G500" s="25"/>
    </row>
    <row r="501" spans="1:7" s="19" customFormat="1" ht="14.25">
      <c r="A501" s="32" t="s">
        <v>17</v>
      </c>
      <c r="B501" s="34" t="s">
        <v>195</v>
      </c>
      <c r="C501" s="34" t="s">
        <v>430</v>
      </c>
      <c r="D501" s="38" t="s">
        <v>60</v>
      </c>
      <c r="E501" s="28">
        <f>E502</f>
        <v>800000</v>
      </c>
      <c r="F501" s="25"/>
      <c r="G501" s="25"/>
    </row>
    <row r="502" spans="1:5" ht="25.5">
      <c r="A502" s="36" t="s">
        <v>12</v>
      </c>
      <c r="B502" s="33" t="s">
        <v>195</v>
      </c>
      <c r="C502" s="33" t="s">
        <v>430</v>
      </c>
      <c r="D502" s="40" t="s">
        <v>75</v>
      </c>
      <c r="E502" s="29">
        <v>800000</v>
      </c>
    </row>
    <row r="503" spans="1:7" s="19" customFormat="1" ht="25.5">
      <c r="A503" s="35" t="s">
        <v>96</v>
      </c>
      <c r="B503" s="34" t="s">
        <v>195</v>
      </c>
      <c r="C503" s="34" t="s">
        <v>97</v>
      </c>
      <c r="D503" s="27" t="s">
        <v>60</v>
      </c>
      <c r="E503" s="28">
        <f>E504</f>
        <v>1376336.55</v>
      </c>
      <c r="F503" s="25"/>
      <c r="G503" s="25"/>
    </row>
    <row r="504" spans="1:7" s="19" customFormat="1" ht="14.25">
      <c r="A504" s="35" t="s">
        <v>106</v>
      </c>
      <c r="B504" s="34" t="s">
        <v>195</v>
      </c>
      <c r="C504" s="34" t="s">
        <v>107</v>
      </c>
      <c r="D504" s="38" t="s">
        <v>60</v>
      </c>
      <c r="E504" s="28">
        <f>E505+E511+E508</f>
        <v>1376336.55</v>
      </c>
      <c r="F504" s="25"/>
      <c r="G504" s="25"/>
    </row>
    <row r="505" spans="1:7" s="19" customFormat="1" ht="25.5">
      <c r="A505" s="35" t="s">
        <v>22</v>
      </c>
      <c r="B505" s="34" t="s">
        <v>195</v>
      </c>
      <c r="C505" s="34" t="s">
        <v>265</v>
      </c>
      <c r="D505" s="39" t="s">
        <v>60</v>
      </c>
      <c r="E505" s="28">
        <f>E506</f>
        <v>452200</v>
      </c>
      <c r="F505" s="25"/>
      <c r="G505" s="25"/>
    </row>
    <row r="506" spans="1:7" s="19" customFormat="1" ht="14.25">
      <c r="A506" s="32" t="s">
        <v>17</v>
      </c>
      <c r="B506" s="34" t="s">
        <v>195</v>
      </c>
      <c r="C506" s="34" t="s">
        <v>108</v>
      </c>
      <c r="D506" s="38" t="s">
        <v>60</v>
      </c>
      <c r="E506" s="28">
        <f>E507</f>
        <v>452200</v>
      </c>
      <c r="F506" s="25"/>
      <c r="G506" s="25"/>
    </row>
    <row r="507" spans="1:5" ht="25.5">
      <c r="A507" s="36" t="s">
        <v>12</v>
      </c>
      <c r="B507" s="33" t="s">
        <v>195</v>
      </c>
      <c r="C507" s="33" t="s">
        <v>108</v>
      </c>
      <c r="D507" s="40" t="s">
        <v>75</v>
      </c>
      <c r="E507" s="29">
        <v>452200</v>
      </c>
    </row>
    <row r="508" spans="1:7" s="19" customFormat="1" ht="25.5">
      <c r="A508" s="35" t="s">
        <v>52</v>
      </c>
      <c r="B508" s="34" t="s">
        <v>195</v>
      </c>
      <c r="C508" s="34" t="s">
        <v>110</v>
      </c>
      <c r="D508" s="39" t="s">
        <v>60</v>
      </c>
      <c r="E508" s="28">
        <f>E509</f>
        <v>659581</v>
      </c>
      <c r="F508" s="25"/>
      <c r="G508" s="25"/>
    </row>
    <row r="509" spans="1:7" s="19" customFormat="1" ht="14.25">
      <c r="A509" s="32" t="s">
        <v>17</v>
      </c>
      <c r="B509" s="34" t="s">
        <v>195</v>
      </c>
      <c r="C509" s="34" t="s">
        <v>266</v>
      </c>
      <c r="D509" s="38" t="s">
        <v>60</v>
      </c>
      <c r="E509" s="28">
        <f>E510</f>
        <v>659581</v>
      </c>
      <c r="F509" s="25"/>
      <c r="G509" s="25"/>
    </row>
    <row r="510" spans="1:5" ht="25.5">
      <c r="A510" s="36" t="s">
        <v>12</v>
      </c>
      <c r="B510" s="33" t="s">
        <v>195</v>
      </c>
      <c r="C510" s="33" t="s">
        <v>266</v>
      </c>
      <c r="D510" s="40" t="s">
        <v>75</v>
      </c>
      <c r="E510" s="29">
        <v>659581</v>
      </c>
    </row>
    <row r="511" spans="1:7" s="19" customFormat="1" ht="25.5">
      <c r="A511" s="35" t="s">
        <v>233</v>
      </c>
      <c r="B511" s="34" t="s">
        <v>195</v>
      </c>
      <c r="C511" s="34" t="s">
        <v>506</v>
      </c>
      <c r="D511" s="39" t="s">
        <v>60</v>
      </c>
      <c r="E511" s="28">
        <f>E512</f>
        <v>264555.55</v>
      </c>
      <c r="F511" s="25"/>
      <c r="G511" s="25"/>
    </row>
    <row r="512" spans="1:7" s="19" customFormat="1" ht="25.5">
      <c r="A512" s="32" t="s">
        <v>233</v>
      </c>
      <c r="B512" s="34" t="s">
        <v>195</v>
      </c>
      <c r="C512" s="34" t="s">
        <v>507</v>
      </c>
      <c r="D512" s="38" t="s">
        <v>60</v>
      </c>
      <c r="E512" s="28">
        <f>E513</f>
        <v>264555.55</v>
      </c>
      <c r="F512" s="25"/>
      <c r="G512" s="25"/>
    </row>
    <row r="513" spans="1:5" ht="25.5">
      <c r="A513" s="36" t="s">
        <v>12</v>
      </c>
      <c r="B513" s="33" t="s">
        <v>195</v>
      </c>
      <c r="C513" s="33" t="s">
        <v>507</v>
      </c>
      <c r="D513" s="40" t="s">
        <v>75</v>
      </c>
      <c r="E513" s="29">
        <v>264555.55</v>
      </c>
    </row>
    <row r="514" spans="1:7" s="19" customFormat="1" ht="38.25">
      <c r="A514" s="35" t="s">
        <v>162</v>
      </c>
      <c r="B514" s="34" t="s">
        <v>195</v>
      </c>
      <c r="C514" s="34" t="s">
        <v>163</v>
      </c>
      <c r="D514" s="27" t="s">
        <v>60</v>
      </c>
      <c r="E514" s="28">
        <f>E515</f>
        <v>109700</v>
      </c>
      <c r="F514" s="25"/>
      <c r="G514" s="25"/>
    </row>
    <row r="515" spans="1:7" s="19" customFormat="1" ht="25.5">
      <c r="A515" s="35" t="s">
        <v>164</v>
      </c>
      <c r="B515" s="34" t="s">
        <v>195</v>
      </c>
      <c r="C515" s="34" t="s">
        <v>165</v>
      </c>
      <c r="D515" s="38" t="s">
        <v>60</v>
      </c>
      <c r="E515" s="28">
        <f>E516</f>
        <v>109700</v>
      </c>
      <c r="F515" s="25"/>
      <c r="G515" s="25"/>
    </row>
    <row r="516" spans="1:7" s="19" customFormat="1" ht="25.5">
      <c r="A516" s="35" t="s">
        <v>34</v>
      </c>
      <c r="B516" s="34" t="s">
        <v>195</v>
      </c>
      <c r="C516" s="34" t="s">
        <v>311</v>
      </c>
      <c r="D516" s="39" t="s">
        <v>60</v>
      </c>
      <c r="E516" s="28">
        <f>E517</f>
        <v>109700</v>
      </c>
      <c r="F516" s="25"/>
      <c r="G516" s="25"/>
    </row>
    <row r="517" spans="1:7" s="19" customFormat="1" ht="14.25">
      <c r="A517" s="32" t="s">
        <v>17</v>
      </c>
      <c r="B517" s="34" t="s">
        <v>195</v>
      </c>
      <c r="C517" s="34" t="s">
        <v>312</v>
      </c>
      <c r="D517" s="38" t="s">
        <v>60</v>
      </c>
      <c r="E517" s="28">
        <f>E518</f>
        <v>109700</v>
      </c>
      <c r="F517" s="25"/>
      <c r="G517" s="25"/>
    </row>
    <row r="518" spans="1:5" ht="25.5">
      <c r="A518" s="36" t="s">
        <v>12</v>
      </c>
      <c r="B518" s="33" t="s">
        <v>195</v>
      </c>
      <c r="C518" s="33" t="s">
        <v>312</v>
      </c>
      <c r="D518" s="40" t="s">
        <v>75</v>
      </c>
      <c r="E518" s="29">
        <v>109700</v>
      </c>
    </row>
    <row r="519" spans="1:7" s="19" customFormat="1" ht="25.5">
      <c r="A519" s="35" t="s">
        <v>334</v>
      </c>
      <c r="B519" s="34" t="s">
        <v>195</v>
      </c>
      <c r="C519" s="34" t="s">
        <v>335</v>
      </c>
      <c r="D519" s="27" t="s">
        <v>60</v>
      </c>
      <c r="E519" s="28">
        <f>E520+E527</f>
        <v>1527647.93</v>
      </c>
      <c r="F519" s="25"/>
      <c r="G519" s="25"/>
    </row>
    <row r="520" spans="1:7" s="19" customFormat="1" ht="14.25">
      <c r="A520" s="35" t="s">
        <v>336</v>
      </c>
      <c r="B520" s="34" t="s">
        <v>195</v>
      </c>
      <c r="C520" s="34" t="s">
        <v>337</v>
      </c>
      <c r="D520" s="38" t="s">
        <v>60</v>
      </c>
      <c r="E520" s="28">
        <f>E521+E524</f>
        <v>8500</v>
      </c>
      <c r="F520" s="25"/>
      <c r="G520" s="25"/>
    </row>
    <row r="521" spans="1:7" s="19" customFormat="1" ht="25.5">
      <c r="A521" s="35" t="s">
        <v>508</v>
      </c>
      <c r="B521" s="34" t="s">
        <v>195</v>
      </c>
      <c r="C521" s="34" t="s">
        <v>509</v>
      </c>
      <c r="D521" s="39" t="s">
        <v>60</v>
      </c>
      <c r="E521" s="28">
        <f>E522</f>
        <v>3000</v>
      </c>
      <c r="F521" s="25"/>
      <c r="G521" s="25"/>
    </row>
    <row r="522" spans="1:7" s="19" customFormat="1" ht="14.25">
      <c r="A522" s="32" t="s">
        <v>17</v>
      </c>
      <c r="B522" s="34" t="s">
        <v>195</v>
      </c>
      <c r="C522" s="34" t="s">
        <v>510</v>
      </c>
      <c r="D522" s="38" t="s">
        <v>60</v>
      </c>
      <c r="E522" s="28">
        <f>E523</f>
        <v>3000</v>
      </c>
      <c r="F522" s="25"/>
      <c r="G522" s="25"/>
    </row>
    <row r="523" spans="1:5" ht="15">
      <c r="A523" s="36" t="s">
        <v>9</v>
      </c>
      <c r="B523" s="33" t="s">
        <v>195</v>
      </c>
      <c r="C523" s="33" t="s">
        <v>510</v>
      </c>
      <c r="D523" s="40" t="s">
        <v>63</v>
      </c>
      <c r="E523" s="29">
        <v>3000</v>
      </c>
    </row>
    <row r="524" spans="1:7" s="19" customFormat="1" ht="25.5">
      <c r="A524" s="35" t="s">
        <v>511</v>
      </c>
      <c r="B524" s="34" t="s">
        <v>195</v>
      </c>
      <c r="C524" s="34" t="s">
        <v>512</v>
      </c>
      <c r="D524" s="39" t="s">
        <v>60</v>
      </c>
      <c r="E524" s="28">
        <f>E525</f>
        <v>5500</v>
      </c>
      <c r="F524" s="25"/>
      <c r="G524" s="25"/>
    </row>
    <row r="525" spans="1:7" s="19" customFormat="1" ht="14.25">
      <c r="A525" s="32" t="s">
        <v>17</v>
      </c>
      <c r="B525" s="34" t="s">
        <v>195</v>
      </c>
      <c r="C525" s="34" t="s">
        <v>513</v>
      </c>
      <c r="D525" s="38" t="s">
        <v>60</v>
      </c>
      <c r="E525" s="28">
        <f>E526</f>
        <v>5500</v>
      </c>
      <c r="F525" s="25"/>
      <c r="G525" s="25"/>
    </row>
    <row r="526" spans="1:5" ht="15">
      <c r="A526" s="36" t="s">
        <v>9</v>
      </c>
      <c r="B526" s="33" t="s">
        <v>195</v>
      </c>
      <c r="C526" s="33" t="s">
        <v>513</v>
      </c>
      <c r="D526" s="40" t="s">
        <v>63</v>
      </c>
      <c r="E526" s="29">
        <v>5500</v>
      </c>
    </row>
    <row r="527" spans="1:7" s="19" customFormat="1" ht="14.25">
      <c r="A527" s="35" t="s">
        <v>340</v>
      </c>
      <c r="B527" s="34" t="s">
        <v>195</v>
      </c>
      <c r="C527" s="34" t="s">
        <v>341</v>
      </c>
      <c r="D527" s="38" t="s">
        <v>60</v>
      </c>
      <c r="E527" s="28">
        <f>E528+E531+E534</f>
        <v>1519147.93</v>
      </c>
      <c r="F527" s="25"/>
      <c r="G527" s="25"/>
    </row>
    <row r="528" spans="1:7" s="19" customFormat="1" ht="25.5">
      <c r="A528" s="35" t="s">
        <v>23</v>
      </c>
      <c r="B528" s="34" t="s">
        <v>195</v>
      </c>
      <c r="C528" s="34" t="s">
        <v>342</v>
      </c>
      <c r="D528" s="39" t="s">
        <v>60</v>
      </c>
      <c r="E528" s="28">
        <f>E529</f>
        <v>794803.48</v>
      </c>
      <c r="F528" s="25"/>
      <c r="G528" s="25"/>
    </row>
    <row r="529" spans="1:7" s="19" customFormat="1" ht="14.25">
      <c r="A529" s="32" t="s">
        <v>17</v>
      </c>
      <c r="B529" s="34" t="s">
        <v>195</v>
      </c>
      <c r="C529" s="34" t="s">
        <v>343</v>
      </c>
      <c r="D529" s="38" t="s">
        <v>60</v>
      </c>
      <c r="E529" s="28">
        <f>E530</f>
        <v>794803.48</v>
      </c>
      <c r="F529" s="25"/>
      <c r="G529" s="25"/>
    </row>
    <row r="530" spans="1:5" ht="25.5">
      <c r="A530" s="36" t="s">
        <v>12</v>
      </c>
      <c r="B530" s="33" t="s">
        <v>195</v>
      </c>
      <c r="C530" s="33" t="s">
        <v>343</v>
      </c>
      <c r="D530" s="40" t="s">
        <v>75</v>
      </c>
      <c r="E530" s="29">
        <v>794803.48</v>
      </c>
    </row>
    <row r="531" spans="1:7" s="19" customFormat="1" ht="51">
      <c r="A531" s="35" t="s">
        <v>53</v>
      </c>
      <c r="B531" s="34" t="s">
        <v>195</v>
      </c>
      <c r="C531" s="34" t="s">
        <v>344</v>
      </c>
      <c r="D531" s="39" t="s">
        <v>60</v>
      </c>
      <c r="E531" s="28">
        <f>E532</f>
        <v>180900</v>
      </c>
      <c r="F531" s="25"/>
      <c r="G531" s="25"/>
    </row>
    <row r="532" spans="1:7" s="19" customFormat="1" ht="14.25">
      <c r="A532" s="32" t="s">
        <v>17</v>
      </c>
      <c r="B532" s="34" t="s">
        <v>195</v>
      </c>
      <c r="C532" s="34" t="s">
        <v>345</v>
      </c>
      <c r="D532" s="38" t="s">
        <v>60</v>
      </c>
      <c r="E532" s="28">
        <f>E533</f>
        <v>180900</v>
      </c>
      <c r="F532" s="25"/>
      <c r="G532" s="25"/>
    </row>
    <row r="533" spans="1:5" ht="25.5">
      <c r="A533" s="36" t="s">
        <v>12</v>
      </c>
      <c r="B533" s="33" t="s">
        <v>195</v>
      </c>
      <c r="C533" s="33" t="s">
        <v>345</v>
      </c>
      <c r="D533" s="40" t="s">
        <v>75</v>
      </c>
      <c r="E533" s="29">
        <v>180900</v>
      </c>
    </row>
    <row r="534" spans="1:7" s="19" customFormat="1" ht="25.5">
      <c r="A534" s="35" t="s">
        <v>233</v>
      </c>
      <c r="B534" s="34" t="s">
        <v>195</v>
      </c>
      <c r="C534" s="34" t="s">
        <v>361</v>
      </c>
      <c r="D534" s="39" t="s">
        <v>60</v>
      </c>
      <c r="E534" s="28">
        <f>E535</f>
        <v>543444.45</v>
      </c>
      <c r="F534" s="25"/>
      <c r="G534" s="25"/>
    </row>
    <row r="535" spans="1:7" s="19" customFormat="1" ht="25.5">
      <c r="A535" s="32" t="s">
        <v>234</v>
      </c>
      <c r="B535" s="34" t="s">
        <v>195</v>
      </c>
      <c r="C535" s="34" t="s">
        <v>362</v>
      </c>
      <c r="D535" s="38" t="s">
        <v>60</v>
      </c>
      <c r="E535" s="28">
        <f>E536</f>
        <v>543444.45</v>
      </c>
      <c r="F535" s="25"/>
      <c r="G535" s="25"/>
    </row>
    <row r="536" spans="1:5" ht="25.5">
      <c r="A536" s="36" t="s">
        <v>12</v>
      </c>
      <c r="B536" s="33" t="s">
        <v>195</v>
      </c>
      <c r="C536" s="33" t="s">
        <v>362</v>
      </c>
      <c r="D536" s="40" t="s">
        <v>75</v>
      </c>
      <c r="E536" s="29">
        <v>543444.45</v>
      </c>
    </row>
    <row r="537" spans="1:7" s="19" customFormat="1" ht="25.5">
      <c r="A537" s="32" t="s">
        <v>514</v>
      </c>
      <c r="B537" s="34" t="s">
        <v>235</v>
      </c>
      <c r="C537" s="34" t="s">
        <v>60</v>
      </c>
      <c r="D537" s="38" t="s">
        <v>60</v>
      </c>
      <c r="E537" s="28">
        <f>E538</f>
        <v>13729583.21</v>
      </c>
      <c r="F537" s="25"/>
      <c r="G537" s="25"/>
    </row>
    <row r="538" spans="1:7" s="19" customFormat="1" ht="25.5">
      <c r="A538" s="35" t="s">
        <v>40</v>
      </c>
      <c r="B538" s="34" t="s">
        <v>235</v>
      </c>
      <c r="C538" s="34" t="s">
        <v>236</v>
      </c>
      <c r="D538" s="27" t="s">
        <v>60</v>
      </c>
      <c r="E538" s="28">
        <f>E539+E543</f>
        <v>13729583.21</v>
      </c>
      <c r="F538" s="25"/>
      <c r="G538" s="25"/>
    </row>
    <row r="539" spans="1:7" s="19" customFormat="1" ht="25.5">
      <c r="A539" s="35" t="s">
        <v>237</v>
      </c>
      <c r="B539" s="34" t="s">
        <v>235</v>
      </c>
      <c r="C539" s="34" t="s">
        <v>238</v>
      </c>
      <c r="D539" s="38" t="s">
        <v>60</v>
      </c>
      <c r="E539" s="28">
        <f>E540</f>
        <v>1186512.62</v>
      </c>
      <c r="F539" s="25"/>
      <c r="G539" s="25"/>
    </row>
    <row r="540" spans="1:7" s="19" customFormat="1" ht="14.25">
      <c r="A540" s="35" t="s">
        <v>239</v>
      </c>
      <c r="B540" s="34" t="s">
        <v>235</v>
      </c>
      <c r="C540" s="34" t="s">
        <v>240</v>
      </c>
      <c r="D540" s="39" t="s">
        <v>60</v>
      </c>
      <c r="E540" s="28">
        <f>E541</f>
        <v>1186512.62</v>
      </c>
      <c r="F540" s="25"/>
      <c r="G540" s="25"/>
    </row>
    <row r="541" spans="1:7" s="19" customFormat="1" ht="14.25">
      <c r="A541" s="32" t="s">
        <v>17</v>
      </c>
      <c r="B541" s="34" t="s">
        <v>235</v>
      </c>
      <c r="C541" s="34" t="s">
        <v>363</v>
      </c>
      <c r="D541" s="38" t="s">
        <v>60</v>
      </c>
      <c r="E541" s="28">
        <f>E542</f>
        <v>1186512.62</v>
      </c>
      <c r="F541" s="25"/>
      <c r="G541" s="25"/>
    </row>
    <row r="542" spans="1:5" ht="15">
      <c r="A542" s="36" t="s">
        <v>41</v>
      </c>
      <c r="B542" s="33" t="s">
        <v>235</v>
      </c>
      <c r="C542" s="33" t="s">
        <v>363</v>
      </c>
      <c r="D542" s="40" t="s">
        <v>241</v>
      </c>
      <c r="E542" s="29">
        <v>1186512.62</v>
      </c>
    </row>
    <row r="543" spans="1:7" s="19" customFormat="1" ht="14.25">
      <c r="A543" s="35" t="s">
        <v>242</v>
      </c>
      <c r="B543" s="34" t="s">
        <v>235</v>
      </c>
      <c r="C543" s="34" t="s">
        <v>243</v>
      </c>
      <c r="D543" s="38" t="s">
        <v>60</v>
      </c>
      <c r="E543" s="28">
        <f>E544</f>
        <v>12543070.59</v>
      </c>
      <c r="F543" s="25"/>
      <c r="G543" s="25"/>
    </row>
    <row r="544" spans="1:7" s="19" customFormat="1" ht="14.25">
      <c r="A544" s="35" t="s">
        <v>42</v>
      </c>
      <c r="B544" s="34" t="s">
        <v>235</v>
      </c>
      <c r="C544" s="34" t="s">
        <v>244</v>
      </c>
      <c r="D544" s="39" t="s">
        <v>60</v>
      </c>
      <c r="E544" s="28">
        <f>E545</f>
        <v>12543070.59</v>
      </c>
      <c r="F544" s="25"/>
      <c r="G544" s="25"/>
    </row>
    <row r="545" spans="1:7" s="19" customFormat="1" ht="14.25">
      <c r="A545" s="32" t="s">
        <v>17</v>
      </c>
      <c r="B545" s="34" t="s">
        <v>235</v>
      </c>
      <c r="C545" s="34" t="s">
        <v>364</v>
      </c>
      <c r="D545" s="38" t="s">
        <v>60</v>
      </c>
      <c r="E545" s="28">
        <f>E546+E547</f>
        <v>12543070.59</v>
      </c>
      <c r="F545" s="25"/>
      <c r="G545" s="25"/>
    </row>
    <row r="546" spans="1:5" ht="38.25">
      <c r="A546" s="36" t="s">
        <v>8</v>
      </c>
      <c r="B546" s="33" t="s">
        <v>235</v>
      </c>
      <c r="C546" s="33" t="s">
        <v>364</v>
      </c>
      <c r="D546" s="40" t="s">
        <v>62</v>
      </c>
      <c r="E546" s="29">
        <f>8997259.02+351574.48+2700479.94</f>
        <v>12049313.44</v>
      </c>
    </row>
    <row r="547" spans="1:5" ht="15">
      <c r="A547" s="36" t="s">
        <v>9</v>
      </c>
      <c r="B547" s="33" t="s">
        <v>235</v>
      </c>
      <c r="C547" s="33" t="s">
        <v>364</v>
      </c>
      <c r="D547" s="40" t="s">
        <v>63</v>
      </c>
      <c r="E547" s="29">
        <f>421542.94+72214.21</f>
        <v>493757.15</v>
      </c>
    </row>
  </sheetData>
  <sheetProtection selectLockedCells="1" selectUnlockedCells="1"/>
  <mergeCells count="6">
    <mergeCell ref="A6:E6"/>
    <mergeCell ref="A9:A10"/>
    <mergeCell ref="B9:B10"/>
    <mergeCell ref="C9:C10"/>
    <mergeCell ref="D9:D10"/>
    <mergeCell ref="E9:E10"/>
  </mergeCells>
  <printOptions horizontalCentered="1"/>
  <pageMargins left="0.984251968503937" right="0.984251968503937" top="0.5905511811023623" bottom="0.5905511811023623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Бабина Виктория Александровна</cp:lastModifiedBy>
  <cp:lastPrinted>2024-04-27T14:48:48Z</cp:lastPrinted>
  <dcterms:modified xsi:type="dcterms:W3CDTF">2024-04-27T14:49:03Z</dcterms:modified>
  <cp:category/>
  <cp:version/>
  <cp:contentType/>
  <cp:contentStatus/>
</cp:coreProperties>
</file>